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Logiciel\Dosbox\4D\Modif\"/>
    </mc:Choice>
  </mc:AlternateContent>
  <bookViews>
    <workbookView xWindow="0" yWindow="0" windowWidth="20490" windowHeight="7620" tabRatio="811" activeTab="1"/>
  </bookViews>
  <sheets>
    <sheet name="Data" sheetId="1" r:id="rId1"/>
    <sheet name="Torque Curve" sheetId="8" r:id="rId2"/>
    <sheet name="change power" sheetId="10" r:id="rId3"/>
    <sheet name="Wheel" sheetId="6" r:id="rId4"/>
    <sheet name="CAR0" sheetId="2" r:id="rId5"/>
    <sheet name="CAR1" sheetId="3" r:id="rId6"/>
    <sheet name="AX+B" sheetId="5" r:id="rId7"/>
    <sheet name="G grip" sheetId="9" r:id="rId8"/>
    <sheet name="Torque" sheetId="4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8" l="1"/>
  <c r="F8" i="10" l="1"/>
  <c r="J8" i="10"/>
  <c r="N8" i="10"/>
  <c r="AN8" i="10"/>
  <c r="AT8" i="10"/>
  <c r="BB8" i="10"/>
  <c r="BJ8" i="10"/>
  <c r="BR8" i="10"/>
  <c r="BZ8" i="10"/>
  <c r="CH8" i="10"/>
  <c r="CP8" i="10"/>
  <c r="CX8" i="10"/>
  <c r="C6" i="10"/>
  <c r="C8" i="10" s="1"/>
  <c r="D6" i="10"/>
  <c r="D8" i="10" s="1"/>
  <c r="E6" i="10"/>
  <c r="E8" i="10" s="1"/>
  <c r="F6" i="10"/>
  <c r="G6" i="10"/>
  <c r="G8" i="10" s="1"/>
  <c r="H6" i="10"/>
  <c r="H8" i="10" s="1"/>
  <c r="I6" i="10"/>
  <c r="I8" i="10" s="1"/>
  <c r="J6" i="10"/>
  <c r="K6" i="10"/>
  <c r="K8" i="10" s="1"/>
  <c r="L6" i="10"/>
  <c r="L8" i="10" s="1"/>
  <c r="M6" i="10"/>
  <c r="M8" i="10" s="1"/>
  <c r="N6" i="10"/>
  <c r="O6" i="10"/>
  <c r="O8" i="10" s="1"/>
  <c r="Q6" i="10"/>
  <c r="Q8" i="10" s="1"/>
  <c r="R6" i="10"/>
  <c r="R8" i="10" s="1"/>
  <c r="S6" i="10"/>
  <c r="S8" i="10" s="1"/>
  <c r="T6" i="10"/>
  <c r="T8" i="10" s="1"/>
  <c r="U6" i="10"/>
  <c r="U8" i="10" s="1"/>
  <c r="V6" i="10"/>
  <c r="V8" i="10" s="1"/>
  <c r="W6" i="10"/>
  <c r="W8" i="10" s="1"/>
  <c r="X6" i="10"/>
  <c r="X8" i="10" s="1"/>
  <c r="Y6" i="10"/>
  <c r="Y8" i="10" s="1"/>
  <c r="Z6" i="10"/>
  <c r="Z8" i="10" s="1"/>
  <c r="AA6" i="10"/>
  <c r="AA8" i="10" s="1"/>
  <c r="AB6" i="10"/>
  <c r="AB8" i="10" s="1"/>
  <c r="AC6" i="10"/>
  <c r="AC8" i="10" s="1"/>
  <c r="AD6" i="10"/>
  <c r="AD8" i="10" s="1"/>
  <c r="AE6" i="10"/>
  <c r="AE8" i="10" s="1"/>
  <c r="AF6" i="10"/>
  <c r="AF8" i="10" s="1"/>
  <c r="AG6" i="10"/>
  <c r="AG8" i="10" s="1"/>
  <c r="AH6" i="10"/>
  <c r="AH8" i="10" s="1"/>
  <c r="AI6" i="10"/>
  <c r="AI8" i="10" s="1"/>
  <c r="AJ6" i="10"/>
  <c r="AJ8" i="10" s="1"/>
  <c r="AK6" i="10"/>
  <c r="AK8" i="10" s="1"/>
  <c r="AL6" i="10"/>
  <c r="AL8" i="10" s="1"/>
  <c r="AN6" i="10"/>
  <c r="AP6" i="10"/>
  <c r="AP8" i="10" s="1"/>
  <c r="AQ6" i="10"/>
  <c r="AQ8" i="10" s="1"/>
  <c r="AR6" i="10"/>
  <c r="AR8" i="10" s="1"/>
  <c r="AT6" i="10"/>
  <c r="AU6" i="10"/>
  <c r="AU8" i="10" s="1"/>
  <c r="AV6" i="10"/>
  <c r="AV8" i="10" s="1"/>
  <c r="AW6" i="10"/>
  <c r="AW8" i="10" s="1"/>
  <c r="AX6" i="10"/>
  <c r="AX8" i="10" s="1"/>
  <c r="AY6" i="10"/>
  <c r="AY8" i="10" s="1"/>
  <c r="AZ6" i="10"/>
  <c r="AZ8" i="10" s="1"/>
  <c r="BA6" i="10"/>
  <c r="BA8" i="10" s="1"/>
  <c r="BB6" i="10"/>
  <c r="BC6" i="10"/>
  <c r="BC8" i="10" s="1"/>
  <c r="BD6" i="10"/>
  <c r="BD8" i="10" s="1"/>
  <c r="BE6" i="10"/>
  <c r="BE8" i="10" s="1"/>
  <c r="BF6" i="10"/>
  <c r="BF8" i="10" s="1"/>
  <c r="BG6" i="10"/>
  <c r="BG8" i="10" s="1"/>
  <c r="BH6" i="10"/>
  <c r="BH8" i="10" s="1"/>
  <c r="BI6" i="10"/>
  <c r="BI8" i="10" s="1"/>
  <c r="BJ6" i="10"/>
  <c r="BK6" i="10"/>
  <c r="BK8" i="10" s="1"/>
  <c r="BL6" i="10"/>
  <c r="BL8" i="10" s="1"/>
  <c r="BM6" i="10"/>
  <c r="BM8" i="10" s="1"/>
  <c r="BN6" i="10"/>
  <c r="BN8" i="10" s="1"/>
  <c r="BO6" i="10"/>
  <c r="BO8" i="10" s="1"/>
  <c r="BP6" i="10"/>
  <c r="BP8" i="10" s="1"/>
  <c r="BQ6" i="10"/>
  <c r="BQ8" i="10" s="1"/>
  <c r="BR6" i="10"/>
  <c r="BS6" i="10"/>
  <c r="BS8" i="10" s="1"/>
  <c r="BT6" i="10"/>
  <c r="BT8" i="10" s="1"/>
  <c r="BU6" i="10"/>
  <c r="BU8" i="10" s="1"/>
  <c r="BV6" i="10"/>
  <c r="BV8" i="10" s="1"/>
  <c r="BW6" i="10"/>
  <c r="BW8" i="10" s="1"/>
  <c r="BX6" i="10"/>
  <c r="BX8" i="10" s="1"/>
  <c r="BY6" i="10"/>
  <c r="BY8" i="10" s="1"/>
  <c r="BZ6" i="10"/>
  <c r="CA6" i="10"/>
  <c r="CA8" i="10" s="1"/>
  <c r="CB6" i="10"/>
  <c r="CB8" i="10" s="1"/>
  <c r="CC6" i="10"/>
  <c r="CC8" i="10" s="1"/>
  <c r="CD6" i="10"/>
  <c r="CD8" i="10" s="1"/>
  <c r="CE6" i="10"/>
  <c r="CE8" i="10" s="1"/>
  <c r="CF6" i="10"/>
  <c r="CF8" i="10" s="1"/>
  <c r="CG6" i="10"/>
  <c r="CG8" i="10" s="1"/>
  <c r="CH6" i="10"/>
  <c r="CI6" i="10"/>
  <c r="CI8" i="10" s="1"/>
  <c r="CJ6" i="10"/>
  <c r="CJ8" i="10" s="1"/>
  <c r="CK6" i="10"/>
  <c r="CK8" i="10" s="1"/>
  <c r="CL6" i="10"/>
  <c r="CL8" i="10" s="1"/>
  <c r="CM6" i="10"/>
  <c r="CM8" i="10" s="1"/>
  <c r="CN6" i="10"/>
  <c r="CN8" i="10" s="1"/>
  <c r="CO6" i="10"/>
  <c r="CO8" i="10" s="1"/>
  <c r="CP6" i="10"/>
  <c r="CQ6" i="10"/>
  <c r="CQ8" i="10" s="1"/>
  <c r="CR6" i="10"/>
  <c r="CR8" i="10" s="1"/>
  <c r="CS6" i="10"/>
  <c r="CS8" i="10" s="1"/>
  <c r="CT6" i="10"/>
  <c r="CT8" i="10" s="1"/>
  <c r="CU6" i="10"/>
  <c r="CU8" i="10" s="1"/>
  <c r="CV6" i="10"/>
  <c r="CV8" i="10" s="1"/>
  <c r="CW6" i="10"/>
  <c r="CW8" i="10" s="1"/>
  <c r="CX6" i="10"/>
  <c r="CY6" i="10"/>
  <c r="CY8" i="10" s="1"/>
  <c r="CZ6" i="10"/>
  <c r="CZ8" i="10" s="1"/>
  <c r="B6" i="10"/>
  <c r="B8" i="10" s="1"/>
  <c r="CT5" i="10" l="1"/>
  <c r="CU5" i="10"/>
  <c r="CV5" i="10"/>
  <c r="CW5" i="10"/>
  <c r="CX5" i="10"/>
  <c r="CY5" i="10"/>
  <c r="CZ5" i="10"/>
  <c r="CY12" i="8"/>
  <c r="BM12" i="8"/>
  <c r="BN12" i="8"/>
  <c r="BP12" i="8"/>
  <c r="BO12" i="8" s="1"/>
  <c r="BR12" i="8"/>
  <c r="BQ12" i="8" s="1"/>
  <c r="BT12" i="8"/>
  <c r="BV12" i="8"/>
  <c r="BU12" i="8" s="1"/>
  <c r="BX12" i="8"/>
  <c r="BW12" i="8" s="1"/>
  <c r="BZ12" i="8"/>
  <c r="BY12" i="8" s="1"/>
  <c r="CB12" i="8"/>
  <c r="CA12" i="8" s="1"/>
  <c r="CD12" i="8"/>
  <c r="CC12" i="8" s="1"/>
  <c r="CF12" i="8"/>
  <c r="CE12" i="8" s="1"/>
  <c r="CH12" i="8"/>
  <c r="CG12" i="8" s="1"/>
  <c r="CJ12" i="8"/>
  <c r="CI12" i="8" s="1"/>
  <c r="CL12" i="8"/>
  <c r="CK12" i="8" s="1"/>
  <c r="CN12" i="8"/>
  <c r="CM12" i="8" s="1"/>
  <c r="CP12" i="8"/>
  <c r="CO12" i="8" s="1"/>
  <c r="CR12" i="8"/>
  <c r="CQ12" i="8" s="1"/>
  <c r="CT12" i="8"/>
  <c r="CS12" i="8" s="1"/>
  <c r="CV12" i="8"/>
  <c r="CU12" i="8" s="1"/>
  <c r="CX12" i="8"/>
  <c r="CW12" i="8" s="1"/>
  <c r="CZ12" i="8"/>
  <c r="B209" i="3"/>
  <c r="A204" i="3"/>
  <c r="C198" i="3"/>
  <c r="D36" i="1"/>
  <c r="AF3" i="8"/>
  <c r="AG3" i="8"/>
  <c r="AH3" i="8"/>
  <c r="AI3" i="8"/>
  <c r="AJ3" i="8"/>
  <c r="AK3" i="8"/>
  <c r="AL3" i="8"/>
  <c r="AM3" i="8"/>
  <c r="AN3" i="8"/>
  <c r="AO3" i="8"/>
  <c r="AP3" i="8"/>
  <c r="AQ3" i="8"/>
  <c r="AR3" i="8"/>
  <c r="AS3" i="8"/>
  <c r="AT3" i="8"/>
  <c r="AU3" i="8"/>
  <c r="AV3" i="8"/>
  <c r="AW3" i="8"/>
  <c r="AX3" i="8"/>
  <c r="AY3" i="8"/>
  <c r="AW1" i="8"/>
  <c r="AX1" i="8" s="1"/>
  <c r="AY1" i="8" s="1"/>
  <c r="AH1" i="8"/>
  <c r="AI1" i="8" s="1"/>
  <c r="AJ1" i="8" s="1"/>
  <c r="AK1" i="8" s="1"/>
  <c r="AL1" i="8" s="1"/>
  <c r="AM1" i="8" s="1"/>
  <c r="AN1" i="8" s="1"/>
  <c r="AO1" i="8" s="1"/>
  <c r="AP1" i="8" s="1"/>
  <c r="AQ1" i="8" s="1"/>
  <c r="AR1" i="8" s="1"/>
  <c r="AS1" i="8" s="1"/>
  <c r="AT1" i="8" s="1"/>
  <c r="AU1" i="8" s="1"/>
  <c r="AV1" i="8" s="1"/>
  <c r="AG1" i="8"/>
  <c r="C255" i="3" l="1"/>
  <c r="B254" i="3"/>
  <c r="A253" i="3"/>
  <c r="C251" i="3"/>
  <c r="B250" i="3"/>
  <c r="A249" i="3"/>
  <c r="C247" i="3"/>
  <c r="B246" i="3"/>
  <c r="A245" i="3"/>
  <c r="C243" i="3"/>
  <c r="B242" i="3"/>
  <c r="A241" i="3"/>
  <c r="C239" i="3"/>
  <c r="B238" i="3"/>
  <c r="A237" i="3"/>
  <c r="C235" i="3"/>
  <c r="B234" i="3"/>
  <c r="A233" i="3"/>
  <c r="C231" i="3"/>
  <c r="B230" i="3"/>
  <c r="A229" i="3"/>
  <c r="C227" i="3"/>
  <c r="B226" i="3"/>
  <c r="A225" i="3"/>
  <c r="C223" i="3"/>
  <c r="B222" i="3"/>
  <c r="A221" i="3"/>
  <c r="C219" i="3"/>
  <c r="B218" i="3"/>
  <c r="A217" i="3"/>
  <c r="C215" i="3"/>
  <c r="B214" i="3"/>
  <c r="A213" i="3"/>
  <c r="C211" i="3"/>
  <c r="B210" i="3"/>
  <c r="A209" i="3"/>
  <c r="C207" i="3"/>
  <c r="B206" i="3"/>
  <c r="A205" i="3"/>
  <c r="C203" i="3"/>
  <c r="B202" i="3"/>
  <c r="A201" i="3"/>
  <c r="C199" i="3"/>
  <c r="B198" i="3"/>
  <c r="A197" i="3"/>
  <c r="C195" i="3"/>
  <c r="B256" i="3"/>
  <c r="C253" i="3"/>
  <c r="A251" i="3"/>
  <c r="B248" i="3"/>
  <c r="B244" i="3"/>
  <c r="C241" i="3"/>
  <c r="A239" i="3"/>
  <c r="B236" i="3"/>
  <c r="A235" i="3"/>
  <c r="C233" i="3"/>
  <c r="C229" i="3"/>
  <c r="A227" i="3"/>
  <c r="B224" i="3"/>
  <c r="C221" i="3"/>
  <c r="C217" i="3"/>
  <c r="A215" i="3"/>
  <c r="B212" i="3"/>
  <c r="C209" i="3"/>
  <c r="C205" i="3"/>
  <c r="C201" i="3"/>
  <c r="A199" i="3"/>
  <c r="B196" i="3"/>
  <c r="C254" i="3"/>
  <c r="A252" i="3"/>
  <c r="B249" i="3"/>
  <c r="C246" i="3"/>
  <c r="A244" i="3"/>
  <c r="B241" i="3"/>
  <c r="C238" i="3"/>
  <c r="A236" i="3"/>
  <c r="B233" i="3"/>
  <c r="C230" i="3"/>
  <c r="A228" i="3"/>
  <c r="A224" i="3"/>
  <c r="C256" i="3"/>
  <c r="B255" i="3"/>
  <c r="A254" i="3"/>
  <c r="C252" i="3"/>
  <c r="B251" i="3"/>
  <c r="A250" i="3"/>
  <c r="C248" i="3"/>
  <c r="B247" i="3"/>
  <c r="A246" i="3"/>
  <c r="C244" i="3"/>
  <c r="B243" i="3"/>
  <c r="A242" i="3"/>
  <c r="C240" i="3"/>
  <c r="B239" i="3"/>
  <c r="A238" i="3"/>
  <c r="C236" i="3"/>
  <c r="B235" i="3"/>
  <c r="A234" i="3"/>
  <c r="C232" i="3"/>
  <c r="B231" i="3"/>
  <c r="A230" i="3"/>
  <c r="C228" i="3"/>
  <c r="B227" i="3"/>
  <c r="A226" i="3"/>
  <c r="C224" i="3"/>
  <c r="B223" i="3"/>
  <c r="A222" i="3"/>
  <c r="C220" i="3"/>
  <c r="B219" i="3"/>
  <c r="A218" i="3"/>
  <c r="C216" i="3"/>
  <c r="B215" i="3"/>
  <c r="A214" i="3"/>
  <c r="C212" i="3"/>
  <c r="B211" i="3"/>
  <c r="A210" i="3"/>
  <c r="C208" i="3"/>
  <c r="B207" i="3"/>
  <c r="A206" i="3"/>
  <c r="C204" i="3"/>
  <c r="B203" i="3"/>
  <c r="A202" i="3"/>
  <c r="C200" i="3"/>
  <c r="B199" i="3"/>
  <c r="A198" i="3"/>
  <c r="C196" i="3"/>
  <c r="B195" i="3"/>
  <c r="A255" i="3"/>
  <c r="B252" i="3"/>
  <c r="C249" i="3"/>
  <c r="A247" i="3"/>
  <c r="C245" i="3"/>
  <c r="A243" i="3"/>
  <c r="B240" i="3"/>
  <c r="C237" i="3"/>
  <c r="B232" i="3"/>
  <c r="A231" i="3"/>
  <c r="B228" i="3"/>
  <c r="C225" i="3"/>
  <c r="A223" i="3"/>
  <c r="B220" i="3"/>
  <c r="A219" i="3"/>
  <c r="B216" i="3"/>
  <c r="C213" i="3"/>
  <c r="A211" i="3"/>
  <c r="B208" i="3"/>
  <c r="A207" i="3"/>
  <c r="B204" i="3"/>
  <c r="A203" i="3"/>
  <c r="B200" i="3"/>
  <c r="C197" i="3"/>
  <c r="A195" i="3"/>
  <c r="A256" i="3"/>
  <c r="B253" i="3"/>
  <c r="C250" i="3"/>
  <c r="A248" i="3"/>
  <c r="B245" i="3"/>
  <c r="C242" i="3"/>
  <c r="A240" i="3"/>
  <c r="B237" i="3"/>
  <c r="C234" i="3"/>
  <c r="A232" i="3"/>
  <c r="B229" i="3"/>
  <c r="C226" i="3"/>
  <c r="B225" i="3"/>
  <c r="A200" i="3"/>
  <c r="B205" i="3"/>
  <c r="C210" i="3"/>
  <c r="A216" i="3"/>
  <c r="B221" i="3"/>
  <c r="A196" i="3"/>
  <c r="B201" i="3"/>
  <c r="C206" i="3"/>
  <c r="A212" i="3"/>
  <c r="B217" i="3"/>
  <c r="C222" i="3"/>
  <c r="C214" i="3"/>
  <c r="A220" i="3"/>
  <c r="B197" i="3"/>
  <c r="C202" i="3"/>
  <c r="A208" i="3"/>
  <c r="B213" i="3"/>
  <c r="C218" i="3"/>
  <c r="BS12" i="8"/>
  <c r="C8" i="1"/>
  <c r="C22" i="1" l="1"/>
  <c r="CR12" i="10"/>
  <c r="CR14" i="10" s="1"/>
  <c r="CT12" i="10"/>
  <c r="CT13" i="10" s="1"/>
  <c r="CU12" i="10"/>
  <c r="CU14" i="10" s="1"/>
  <c r="CV12" i="10"/>
  <c r="CV14" i="10" s="1"/>
  <c r="CW12" i="10"/>
  <c r="CW13" i="10" s="1"/>
  <c r="CX12" i="10"/>
  <c r="CX13" i="10" s="1"/>
  <c r="CY12" i="10"/>
  <c r="CY14" i="10" s="1"/>
  <c r="CZ12" i="10"/>
  <c r="CZ14" i="10" s="1"/>
  <c r="B5" i="10"/>
  <c r="C5" i="10"/>
  <c r="D5" i="10"/>
  <c r="E5" i="10"/>
  <c r="F5" i="10"/>
  <c r="G5" i="10"/>
  <c r="H5" i="10"/>
  <c r="I5" i="10"/>
  <c r="J5" i="10"/>
  <c r="K5" i="10"/>
  <c r="L5" i="10"/>
  <c r="M5" i="10"/>
  <c r="N5" i="10"/>
  <c r="O5" i="10"/>
  <c r="P5" i="10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E5" i="10"/>
  <c r="AF5" i="10"/>
  <c r="AG5" i="10"/>
  <c r="AH5" i="10"/>
  <c r="AI5" i="10"/>
  <c r="AJ5" i="10"/>
  <c r="AK5" i="10"/>
  <c r="AL5" i="10"/>
  <c r="AM5" i="10"/>
  <c r="AN5" i="10"/>
  <c r="AO5" i="10"/>
  <c r="AP5" i="10"/>
  <c r="AQ5" i="10"/>
  <c r="AR5" i="10"/>
  <c r="AS5" i="10"/>
  <c r="AT5" i="10"/>
  <c r="AU5" i="10"/>
  <c r="AV5" i="10"/>
  <c r="AW5" i="10"/>
  <c r="AX5" i="10"/>
  <c r="AY5" i="10"/>
  <c r="AZ5" i="10"/>
  <c r="BA5" i="10"/>
  <c r="BB5" i="10"/>
  <c r="BC5" i="10"/>
  <c r="BD5" i="10"/>
  <c r="BE5" i="10"/>
  <c r="BF5" i="10"/>
  <c r="BG5" i="10"/>
  <c r="BH5" i="10"/>
  <c r="BI5" i="10"/>
  <c r="BJ5" i="10"/>
  <c r="BK5" i="10"/>
  <c r="BL5" i="10"/>
  <c r="BM5" i="10"/>
  <c r="BN5" i="10"/>
  <c r="BN12" i="10" s="1"/>
  <c r="BO5" i="10"/>
  <c r="BP5" i="10"/>
  <c r="BQ5" i="10"/>
  <c r="BR5" i="10"/>
  <c r="BR12" i="10" s="1"/>
  <c r="BS5" i="10"/>
  <c r="BS12" i="10" s="1"/>
  <c r="BT5" i="10"/>
  <c r="BT12" i="10" s="1"/>
  <c r="BT13" i="10" s="1"/>
  <c r="BU5" i="10"/>
  <c r="BU12" i="10" s="1"/>
  <c r="BV5" i="10"/>
  <c r="BV12" i="10" s="1"/>
  <c r="BW5" i="10"/>
  <c r="BW12" i="10" s="1"/>
  <c r="BW14" i="10" s="1"/>
  <c r="BX5" i="10"/>
  <c r="BX12" i="10" s="1"/>
  <c r="BX14" i="10" s="1"/>
  <c r="BY5" i="10"/>
  <c r="BY12" i="10" s="1"/>
  <c r="BZ5" i="10"/>
  <c r="BZ12" i="10" s="1"/>
  <c r="CA5" i="10"/>
  <c r="CA12" i="10" s="1"/>
  <c r="CA14" i="10" s="1"/>
  <c r="CB5" i="10"/>
  <c r="CB12" i="10" s="1"/>
  <c r="CB14" i="10" s="1"/>
  <c r="CC5" i="10"/>
  <c r="CC12" i="10" s="1"/>
  <c r="CD5" i="10"/>
  <c r="CD12" i="10" s="1"/>
  <c r="CE5" i="10"/>
  <c r="CE12" i="10" s="1"/>
  <c r="CE14" i="10" s="1"/>
  <c r="CF5" i="10"/>
  <c r="CF12" i="10" s="1"/>
  <c r="CF14" i="10" s="1"/>
  <c r="CG5" i="10"/>
  <c r="CG12" i="10" s="1"/>
  <c r="CH5" i="10"/>
  <c r="CH12" i="10" s="1"/>
  <c r="CI5" i="10"/>
  <c r="CI12" i="10" s="1"/>
  <c r="CI14" i="10" s="1"/>
  <c r="CJ5" i="10"/>
  <c r="CJ12" i="10" s="1"/>
  <c r="CJ14" i="10" s="1"/>
  <c r="CK5" i="10"/>
  <c r="CK12" i="10" s="1"/>
  <c r="CL5" i="10"/>
  <c r="CL12" i="10" s="1"/>
  <c r="CM5" i="10"/>
  <c r="CM12" i="10" s="1"/>
  <c r="CM14" i="10" s="1"/>
  <c r="CN5" i="10"/>
  <c r="CN12" i="10" s="1"/>
  <c r="CN14" i="10" s="1"/>
  <c r="CO5" i="10"/>
  <c r="CO12" i="10" s="1"/>
  <c r="CP5" i="10"/>
  <c r="CP12" i="10" s="1"/>
  <c r="CQ5" i="10"/>
  <c r="CQ12" i="10" s="1"/>
  <c r="CQ14" i="10" s="1"/>
  <c r="CR5" i="10"/>
  <c r="CS5" i="10"/>
  <c r="CS12" i="10" s="1"/>
  <c r="C3" i="10"/>
  <c r="AE3" i="8"/>
  <c r="BL12" i="8"/>
  <c r="BL14" i="8" s="1"/>
  <c r="BM14" i="8"/>
  <c r="BK12" i="8"/>
  <c r="BK14" i="8" s="1"/>
  <c r="BN14" i="8"/>
  <c r="BO14" i="8"/>
  <c r="F3" i="9"/>
  <c r="F4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20" i="9"/>
  <c r="F21" i="9"/>
  <c r="F22" i="9"/>
  <c r="F23" i="9"/>
  <c r="F2" i="9"/>
  <c r="P6" i="10" l="1"/>
  <c r="P8" i="10" s="1"/>
  <c r="AS6" i="10"/>
  <c r="AS8" i="10" s="1"/>
  <c r="AO6" i="10"/>
  <c r="AO8" i="10" s="1"/>
  <c r="AM6" i="10"/>
  <c r="AM8" i="10" s="1"/>
  <c r="AM12" i="10" s="1"/>
  <c r="CW14" i="10"/>
  <c r="CS14" i="10"/>
  <c r="CS13" i="10"/>
  <c r="CP13" i="10"/>
  <c r="CP14" i="10"/>
  <c r="CO14" i="10"/>
  <c r="CO13" i="10"/>
  <c r="CL13" i="10"/>
  <c r="CL14" i="10"/>
  <c r="CK13" i="10"/>
  <c r="CK14" i="10"/>
  <c r="CH13" i="10"/>
  <c r="CH14" i="10"/>
  <c r="CG14" i="10"/>
  <c r="CG13" i="10"/>
  <c r="CD13" i="10"/>
  <c r="CD14" i="10"/>
  <c r="CC13" i="10"/>
  <c r="CC14" i="10"/>
  <c r="BZ13" i="10"/>
  <c r="BZ14" i="10"/>
  <c r="BY14" i="10"/>
  <c r="BY13" i="10"/>
  <c r="BV13" i="10"/>
  <c r="BV14" i="10"/>
  <c r="BU13" i="10"/>
  <c r="BU14" i="10"/>
  <c r="B7" i="10"/>
  <c r="B9" i="10"/>
  <c r="B12" i="10"/>
  <c r="B13" i="10" s="1"/>
  <c r="D3" i="10"/>
  <c r="C9" i="10"/>
  <c r="C7" i="10"/>
  <c r="CT14" i="10"/>
  <c r="CX14" i="10"/>
  <c r="CZ13" i="10"/>
  <c r="CV13" i="10"/>
  <c r="CR13" i="10"/>
  <c r="CN13" i="10"/>
  <c r="CJ13" i="10"/>
  <c r="CF13" i="10"/>
  <c r="CB13" i="10"/>
  <c r="BX13" i="10"/>
  <c r="CY13" i="10"/>
  <c r="CU13" i="10"/>
  <c r="CQ13" i="10"/>
  <c r="CM13" i="10"/>
  <c r="CI13" i="10"/>
  <c r="CE13" i="10"/>
  <c r="CA13" i="10"/>
  <c r="BW13" i="10"/>
  <c r="BT14" i="10"/>
  <c r="BQ12" i="10"/>
  <c r="BQ14" i="10" s="1"/>
  <c r="AO12" i="10"/>
  <c r="AO14" i="10" s="1"/>
  <c r="U12" i="10"/>
  <c r="U14" i="10" s="1"/>
  <c r="BM12" i="10"/>
  <c r="BM14" i="10" s="1"/>
  <c r="AK12" i="10"/>
  <c r="AK13" i="10" s="1"/>
  <c r="M12" i="10"/>
  <c r="M14" i="10" s="1"/>
  <c r="BE12" i="10"/>
  <c r="BE13" i="10" s="1"/>
  <c r="AC12" i="10"/>
  <c r="AC14" i="10" s="1"/>
  <c r="I12" i="10"/>
  <c r="I13" i="10" s="1"/>
  <c r="BA12" i="10"/>
  <c r="BA13" i="10" s="1"/>
  <c r="Y12" i="10"/>
  <c r="Y14" i="10" s="1"/>
  <c r="E12" i="10"/>
  <c r="E13" i="10" s="1"/>
  <c r="AB12" i="10"/>
  <c r="X12" i="10"/>
  <c r="T12" i="10"/>
  <c r="P12" i="10"/>
  <c r="L12" i="10"/>
  <c r="H12" i="10"/>
  <c r="D12" i="10"/>
  <c r="BS14" i="10"/>
  <c r="BS13" i="10"/>
  <c r="BO12" i="10"/>
  <c r="BL12" i="10"/>
  <c r="BD12" i="10"/>
  <c r="AV12" i="10"/>
  <c r="AN12" i="10"/>
  <c r="AF12" i="10"/>
  <c r="BK12" i="10"/>
  <c r="BC12" i="10"/>
  <c r="AU12" i="10"/>
  <c r="AE12" i="10"/>
  <c r="S12" i="10"/>
  <c r="O12" i="10"/>
  <c r="G12" i="10"/>
  <c r="C12" i="10"/>
  <c r="BR14" i="10"/>
  <c r="BR13" i="10"/>
  <c r="BN14" i="10"/>
  <c r="BN13" i="10"/>
  <c r="AK14" i="10"/>
  <c r="BG12" i="10"/>
  <c r="AY12" i="10"/>
  <c r="AQ12" i="10"/>
  <c r="AI12" i="10"/>
  <c r="AA12" i="10"/>
  <c r="W12" i="10"/>
  <c r="K12" i="10"/>
  <c r="BP12" i="10"/>
  <c r="BH12" i="10"/>
  <c r="AZ12" i="10"/>
  <c r="AR12" i="10"/>
  <c r="AJ12" i="10"/>
  <c r="I14" i="10"/>
  <c r="BJ12" i="10"/>
  <c r="BF12" i="10"/>
  <c r="BB12" i="10"/>
  <c r="AX12" i="10"/>
  <c r="AT12" i="10"/>
  <c r="AP12" i="10"/>
  <c r="AL12" i="10"/>
  <c r="AH12" i="10"/>
  <c r="AD12" i="10"/>
  <c r="Z12" i="10"/>
  <c r="V12" i="10"/>
  <c r="R12" i="10"/>
  <c r="N12" i="10"/>
  <c r="J12" i="10"/>
  <c r="F12" i="10"/>
  <c r="E5" i="1"/>
  <c r="D5" i="1"/>
  <c r="E2" i="9"/>
  <c r="E3" i="9"/>
  <c r="E4" i="9"/>
  <c r="E7" i="9"/>
  <c r="E8" i="9"/>
  <c r="E9" i="9"/>
  <c r="E10" i="9"/>
  <c r="E11" i="9"/>
  <c r="E5" i="9"/>
  <c r="E6" i="9"/>
  <c r="E15" i="9"/>
  <c r="E12" i="9"/>
  <c r="E13" i="9"/>
  <c r="E14" i="9"/>
  <c r="E16" i="9"/>
  <c r="E17" i="9"/>
  <c r="E18" i="9"/>
  <c r="E19" i="9"/>
  <c r="F19" i="9" s="1"/>
  <c r="E20" i="9"/>
  <c r="E21" i="9"/>
  <c r="E22" i="9"/>
  <c r="B10" i="4"/>
  <c r="B11" i="4"/>
  <c r="B12" i="4"/>
  <c r="E11" i="4"/>
  <c r="F11" i="4" s="1"/>
  <c r="E10" i="4"/>
  <c r="F10" i="4" s="1"/>
  <c r="E12" i="4"/>
  <c r="F12" i="4" s="1"/>
  <c r="D21" i="9"/>
  <c r="D22" i="9"/>
  <c r="D20" i="9"/>
  <c r="D23" i="9"/>
  <c r="D17" i="9"/>
  <c r="D14" i="9"/>
  <c r="D12" i="9"/>
  <c r="D4" i="9"/>
  <c r="D7" i="9"/>
  <c r="D9" i="9"/>
  <c r="D8" i="9"/>
  <c r="B10" i="10" l="1"/>
  <c r="BQ13" i="10"/>
  <c r="BA14" i="10"/>
  <c r="Y13" i="10"/>
  <c r="BE14" i="10"/>
  <c r="BM13" i="10"/>
  <c r="AC13" i="10"/>
  <c r="E14" i="10"/>
  <c r="B14" i="10"/>
  <c r="E3" i="10"/>
  <c r="D9" i="10"/>
  <c r="D7" i="10"/>
  <c r="M13" i="10"/>
  <c r="AO13" i="10"/>
  <c r="U13" i="10"/>
  <c r="AP14" i="10"/>
  <c r="AP13" i="10"/>
  <c r="BD14" i="10"/>
  <c r="BD13" i="10"/>
  <c r="N14" i="10"/>
  <c r="N13" i="10"/>
  <c r="G14" i="10"/>
  <c r="G13" i="10"/>
  <c r="S14" i="10"/>
  <c r="S13" i="10"/>
  <c r="AM14" i="10"/>
  <c r="AM13" i="10"/>
  <c r="BC14" i="10"/>
  <c r="BC13" i="10"/>
  <c r="AF14" i="10"/>
  <c r="AF13" i="10"/>
  <c r="BL14" i="10"/>
  <c r="BL13" i="10"/>
  <c r="H13" i="10"/>
  <c r="H14" i="10"/>
  <c r="P14" i="10"/>
  <c r="P13" i="10"/>
  <c r="X13" i="10"/>
  <c r="X14" i="10"/>
  <c r="Q12" i="10"/>
  <c r="W14" i="10"/>
  <c r="W13" i="10"/>
  <c r="AY14" i="10"/>
  <c r="AY13" i="10"/>
  <c r="AS12" i="10"/>
  <c r="AW12" i="10"/>
  <c r="R14" i="10"/>
  <c r="R13" i="10"/>
  <c r="AH14" i="10"/>
  <c r="AH13" i="10"/>
  <c r="AX14" i="10"/>
  <c r="AX13" i="10"/>
  <c r="AJ14" i="10"/>
  <c r="AJ13" i="10"/>
  <c r="BP14" i="10"/>
  <c r="BP13" i="10"/>
  <c r="AN14" i="10"/>
  <c r="AN13" i="10"/>
  <c r="BO14" i="10"/>
  <c r="BO13" i="10"/>
  <c r="D13" i="10"/>
  <c r="D14" i="10"/>
  <c r="L14" i="10"/>
  <c r="L13" i="10"/>
  <c r="T13" i="10"/>
  <c r="T14" i="10"/>
  <c r="AB14" i="10"/>
  <c r="AB13" i="10"/>
  <c r="J14" i="10"/>
  <c r="J13" i="10"/>
  <c r="Z14" i="10"/>
  <c r="Z13" i="10"/>
  <c r="BF14" i="10"/>
  <c r="BF13" i="10"/>
  <c r="AZ14" i="10"/>
  <c r="AZ13" i="10"/>
  <c r="AG12" i="10"/>
  <c r="AD14" i="10"/>
  <c r="AD13" i="10"/>
  <c r="AT14" i="10"/>
  <c r="AT13" i="10"/>
  <c r="BJ14" i="10"/>
  <c r="BJ13" i="10"/>
  <c r="BH14" i="10"/>
  <c r="BH13" i="10"/>
  <c r="AI14" i="10"/>
  <c r="AI13" i="10"/>
  <c r="BI12" i="10"/>
  <c r="F14" i="10"/>
  <c r="F13" i="10"/>
  <c r="V14" i="10"/>
  <c r="V13" i="10"/>
  <c r="AL14" i="10"/>
  <c r="AL13" i="10"/>
  <c r="BB14" i="10"/>
  <c r="BB13" i="10"/>
  <c r="AR13" i="10"/>
  <c r="AR14" i="10"/>
  <c r="K14" i="10"/>
  <c r="K13" i="10"/>
  <c r="AA13" i="10"/>
  <c r="AA14" i="10"/>
  <c r="AQ14" i="10"/>
  <c r="AQ13" i="10"/>
  <c r="BG14" i="10"/>
  <c r="BG13" i="10"/>
  <c r="C13" i="10"/>
  <c r="C14" i="10"/>
  <c r="O13" i="10"/>
  <c r="O14" i="10"/>
  <c r="AE14" i="10"/>
  <c r="AE13" i="10"/>
  <c r="AU14" i="10"/>
  <c r="AU13" i="10"/>
  <c r="BK14" i="10"/>
  <c r="BK13" i="10"/>
  <c r="AV14" i="10"/>
  <c r="AV13" i="10"/>
  <c r="C19" i="1"/>
  <c r="F3" i="10" l="1"/>
  <c r="E9" i="10"/>
  <c r="E7" i="10"/>
  <c r="AS14" i="10"/>
  <c r="AS13" i="10"/>
  <c r="BI14" i="10"/>
  <c r="BI13" i="10"/>
  <c r="AG14" i="10"/>
  <c r="AG13" i="10"/>
  <c r="AW14" i="10"/>
  <c r="AW13" i="10"/>
  <c r="Q14" i="10"/>
  <c r="Q13" i="10"/>
  <c r="C4" i="1"/>
  <c r="AA3" i="8"/>
  <c r="AB3" i="8"/>
  <c r="AC3" i="8"/>
  <c r="AD3" i="8"/>
  <c r="B3" i="8"/>
  <c r="B15" i="10" l="1"/>
  <c r="G3" i="10"/>
  <c r="F9" i="10"/>
  <c r="F7" i="10"/>
  <c r="BP14" i="8"/>
  <c r="BQ14" i="8"/>
  <c r="BR14" i="8"/>
  <c r="BS14" i="8"/>
  <c r="BT14" i="8"/>
  <c r="BU14" i="8"/>
  <c r="BV14" i="8"/>
  <c r="BW14" i="8"/>
  <c r="BX14" i="8"/>
  <c r="BY14" i="8"/>
  <c r="BZ14" i="8"/>
  <c r="CA14" i="8"/>
  <c r="CB14" i="8"/>
  <c r="CC14" i="8"/>
  <c r="CD14" i="8"/>
  <c r="CE14" i="8"/>
  <c r="CF14" i="8"/>
  <c r="CG14" i="8"/>
  <c r="CH14" i="8"/>
  <c r="CI14" i="8"/>
  <c r="CJ14" i="8"/>
  <c r="CK14" i="8"/>
  <c r="CL14" i="8"/>
  <c r="CM14" i="8"/>
  <c r="CN14" i="8"/>
  <c r="CO14" i="8"/>
  <c r="CP14" i="8"/>
  <c r="CQ14" i="8"/>
  <c r="CR14" i="8"/>
  <c r="CS14" i="8"/>
  <c r="CT14" i="8"/>
  <c r="CU14" i="8"/>
  <c r="CV14" i="8"/>
  <c r="CW14" i="8"/>
  <c r="CX14" i="8"/>
  <c r="CY14" i="8"/>
  <c r="CZ14" i="8"/>
  <c r="H3" i="10" l="1"/>
  <c r="G9" i="10"/>
  <c r="G7" i="10"/>
  <c r="BK13" i="8"/>
  <c r="BL13" i="8"/>
  <c r="BM13" i="8"/>
  <c r="BN13" i="8"/>
  <c r="BO13" i="8"/>
  <c r="BP13" i="8"/>
  <c r="BQ13" i="8"/>
  <c r="BR13" i="8"/>
  <c r="BS13" i="8"/>
  <c r="BT13" i="8"/>
  <c r="BU13" i="8"/>
  <c r="BV13" i="8"/>
  <c r="BW13" i="8"/>
  <c r="BX13" i="8"/>
  <c r="BY13" i="8"/>
  <c r="BZ13" i="8"/>
  <c r="CA13" i="8"/>
  <c r="CB13" i="8"/>
  <c r="CC13" i="8"/>
  <c r="CD13" i="8"/>
  <c r="CE13" i="8"/>
  <c r="CF13" i="8"/>
  <c r="CG13" i="8"/>
  <c r="CH13" i="8"/>
  <c r="CI13" i="8"/>
  <c r="CJ13" i="8"/>
  <c r="CK13" i="8"/>
  <c r="CL13" i="8"/>
  <c r="CM13" i="8"/>
  <c r="CN13" i="8"/>
  <c r="CO13" i="8"/>
  <c r="CP13" i="8"/>
  <c r="CQ13" i="8"/>
  <c r="CR13" i="8"/>
  <c r="CS13" i="8"/>
  <c r="CT13" i="8"/>
  <c r="CU13" i="8"/>
  <c r="CV13" i="8"/>
  <c r="CW13" i="8"/>
  <c r="CX13" i="8"/>
  <c r="CY13" i="8"/>
  <c r="CZ13" i="8"/>
  <c r="I3" i="10" l="1"/>
  <c r="H9" i="10"/>
  <c r="H7" i="10"/>
  <c r="BI12" i="8"/>
  <c r="BG12" i="8"/>
  <c r="J3" i="10" l="1"/>
  <c r="I9" i="10"/>
  <c r="I7" i="10"/>
  <c r="BJ12" i="8"/>
  <c r="BI14" i="8"/>
  <c r="BH12" i="8"/>
  <c r="BH14" i="8" s="1"/>
  <c r="BG14" i="8"/>
  <c r="BI13" i="8"/>
  <c r="BG13" i="8"/>
  <c r="BE12" i="8"/>
  <c r="BF12" i="8" s="1"/>
  <c r="BC12" i="8"/>
  <c r="K3" i="10" l="1"/>
  <c r="J9" i="10"/>
  <c r="J7" i="10"/>
  <c r="BD12" i="8"/>
  <c r="BJ14" i="8"/>
  <c r="BJ13" i="8"/>
  <c r="BE14" i="8"/>
  <c r="BH13" i="8"/>
  <c r="BC13" i="8"/>
  <c r="BC14" i="8"/>
  <c r="BE13" i="8"/>
  <c r="C6" i="4"/>
  <c r="C8" i="4"/>
  <c r="C5" i="4"/>
  <c r="C4" i="4"/>
  <c r="C7" i="4"/>
  <c r="C9" i="4"/>
  <c r="C3" i="4"/>
  <c r="C2" i="4"/>
  <c r="E4" i="4"/>
  <c r="E7" i="4"/>
  <c r="E8" i="4"/>
  <c r="E9" i="4"/>
  <c r="E3" i="4"/>
  <c r="E2" i="4"/>
  <c r="E6" i="4"/>
  <c r="E5" i="4"/>
  <c r="BA12" i="8"/>
  <c r="BB12" i="8" s="1"/>
  <c r="AY12" i="8"/>
  <c r="AW12" i="8"/>
  <c r="AU12" i="8"/>
  <c r="AS12" i="8"/>
  <c r="AQ12" i="8"/>
  <c r="AO12" i="8"/>
  <c r="AM12" i="8"/>
  <c r="AK12" i="8"/>
  <c r="AI12" i="8"/>
  <c r="AG12" i="8"/>
  <c r="AE12" i="8"/>
  <c r="AD12" i="8"/>
  <c r="AA12" i="8"/>
  <c r="Z12" i="8"/>
  <c r="X12" i="8"/>
  <c r="V12" i="8"/>
  <c r="T12" i="8"/>
  <c r="R12" i="8"/>
  <c r="P12" i="8"/>
  <c r="N12" i="8"/>
  <c r="L12" i="8"/>
  <c r="J12" i="8"/>
  <c r="B12" i="8"/>
  <c r="B14" i="8" s="1"/>
  <c r="C10" i="8"/>
  <c r="D10" i="8" s="1"/>
  <c r="E10" i="8" s="1"/>
  <c r="F10" i="8" s="1"/>
  <c r="G10" i="8" s="1"/>
  <c r="H10" i="8" s="1"/>
  <c r="I10" i="8" s="1"/>
  <c r="J10" i="8" s="1"/>
  <c r="K10" i="8" s="1"/>
  <c r="L10" i="8" s="1"/>
  <c r="M10" i="8" s="1"/>
  <c r="N10" i="8" s="1"/>
  <c r="O10" i="8" s="1"/>
  <c r="P10" i="8" s="1"/>
  <c r="Q10" i="8" s="1"/>
  <c r="R10" i="8" s="1"/>
  <c r="S10" i="8" s="1"/>
  <c r="T10" i="8" s="1"/>
  <c r="U10" i="8" s="1"/>
  <c r="V10" i="8" s="1"/>
  <c r="W10" i="8" s="1"/>
  <c r="X10" i="8" s="1"/>
  <c r="Y10" i="8" s="1"/>
  <c r="Z10" i="8" s="1"/>
  <c r="AA10" i="8" s="1"/>
  <c r="AB10" i="8" s="1"/>
  <c r="AC10" i="8" s="1"/>
  <c r="AD10" i="8" s="1"/>
  <c r="AE10" i="8" s="1"/>
  <c r="AF10" i="8" s="1"/>
  <c r="AG10" i="8" s="1"/>
  <c r="AH10" i="8" s="1"/>
  <c r="AI10" i="8" s="1"/>
  <c r="AJ10" i="8" s="1"/>
  <c r="AK10" i="8" s="1"/>
  <c r="AL10" i="8" s="1"/>
  <c r="AM10" i="8" s="1"/>
  <c r="AN10" i="8" s="1"/>
  <c r="AO10" i="8" s="1"/>
  <c r="AP10" i="8" s="1"/>
  <c r="AQ10" i="8" s="1"/>
  <c r="AR10" i="8" s="1"/>
  <c r="AS10" i="8" s="1"/>
  <c r="AT10" i="8" s="1"/>
  <c r="AU10" i="8" s="1"/>
  <c r="AV10" i="8" s="1"/>
  <c r="AW10" i="8" s="1"/>
  <c r="AX10" i="8" s="1"/>
  <c r="AY10" i="8" s="1"/>
  <c r="AZ10" i="8" s="1"/>
  <c r="BA10" i="8" s="1"/>
  <c r="BB10" i="8" s="1"/>
  <c r="BC10" i="8" s="1"/>
  <c r="BD10" i="8" s="1"/>
  <c r="BE10" i="8" s="1"/>
  <c r="BF10" i="8" s="1"/>
  <c r="BG10" i="8" s="1"/>
  <c r="BH10" i="8" s="1"/>
  <c r="BI10" i="8" s="1"/>
  <c r="BJ10" i="8" s="1"/>
  <c r="BK10" i="8" s="1"/>
  <c r="BL10" i="8" s="1"/>
  <c r="BM10" i="8" s="1"/>
  <c r="BN10" i="8" s="1"/>
  <c r="BO10" i="8" s="1"/>
  <c r="BP10" i="8" s="1"/>
  <c r="BQ10" i="8" s="1"/>
  <c r="BR10" i="8" s="1"/>
  <c r="BS10" i="8" s="1"/>
  <c r="BT10" i="8" s="1"/>
  <c r="BU10" i="8" s="1"/>
  <c r="BV10" i="8" s="1"/>
  <c r="BW10" i="8" s="1"/>
  <c r="BX10" i="8" s="1"/>
  <c r="BY10" i="8" s="1"/>
  <c r="BZ10" i="8" s="1"/>
  <c r="CA10" i="8" s="1"/>
  <c r="CB10" i="8" s="1"/>
  <c r="CC10" i="8" s="1"/>
  <c r="CD10" i="8" s="1"/>
  <c r="CE10" i="8" s="1"/>
  <c r="CF10" i="8" s="1"/>
  <c r="CG10" i="8" s="1"/>
  <c r="CH10" i="8" s="1"/>
  <c r="CI10" i="8" s="1"/>
  <c r="CJ10" i="8" s="1"/>
  <c r="CK10" i="8" s="1"/>
  <c r="CL10" i="8" s="1"/>
  <c r="CM10" i="8" s="1"/>
  <c r="CN10" i="8" s="1"/>
  <c r="CO10" i="8" s="1"/>
  <c r="CP10" i="8" s="1"/>
  <c r="CQ10" i="8" s="1"/>
  <c r="CR10" i="8" s="1"/>
  <c r="CS10" i="8" s="1"/>
  <c r="CT10" i="8" s="1"/>
  <c r="CU10" i="8" s="1"/>
  <c r="CV10" i="8" s="1"/>
  <c r="CW10" i="8" s="1"/>
  <c r="CX10" i="8" s="1"/>
  <c r="CY10" i="8" s="1"/>
  <c r="CZ10" i="8" s="1"/>
  <c r="C1" i="8"/>
  <c r="L3" i="10" l="1"/>
  <c r="K9" i="10"/>
  <c r="K7" i="10"/>
  <c r="F7" i="4"/>
  <c r="AZ12" i="8"/>
  <c r="AN12" i="8"/>
  <c r="AX12" i="8"/>
  <c r="AR12" i="8"/>
  <c r="AH12" i="8"/>
  <c r="AV12" i="8"/>
  <c r="AT12" i="8"/>
  <c r="AP12" i="8"/>
  <c r="AL12" i="8"/>
  <c r="AJ12" i="8"/>
  <c r="AF12" i="8"/>
  <c r="F6" i="4"/>
  <c r="D1" i="8"/>
  <c r="D3" i="8" s="1"/>
  <c r="C3" i="8"/>
  <c r="BD14" i="8"/>
  <c r="R14" i="8"/>
  <c r="J14" i="8"/>
  <c r="P13" i="8"/>
  <c r="P14" i="8"/>
  <c r="N13" i="8"/>
  <c r="N14" i="8"/>
  <c r="L13" i="8"/>
  <c r="L14" i="8"/>
  <c r="BF13" i="8"/>
  <c r="BF14" i="8"/>
  <c r="BA13" i="8"/>
  <c r="BA14" i="8"/>
  <c r="AY13" i="8"/>
  <c r="AY14" i="8"/>
  <c r="AW13" i="8"/>
  <c r="AW14" i="8"/>
  <c r="AU13" i="8"/>
  <c r="AU14" i="8"/>
  <c r="AS13" i="8"/>
  <c r="AS14" i="8"/>
  <c r="AQ13" i="8"/>
  <c r="AQ14" i="8"/>
  <c r="AO13" i="8"/>
  <c r="AO14" i="8"/>
  <c r="AM13" i="8"/>
  <c r="AM14" i="8"/>
  <c r="AK13" i="8"/>
  <c r="AK14" i="8"/>
  <c r="AI13" i="8"/>
  <c r="AI14" i="8"/>
  <c r="AG13" i="8"/>
  <c r="AG14" i="8"/>
  <c r="AE13" i="8"/>
  <c r="AE14" i="8"/>
  <c r="AD13" i="8"/>
  <c r="AD14" i="8"/>
  <c r="AA13" i="8"/>
  <c r="AA14" i="8"/>
  <c r="Z13" i="8"/>
  <c r="Z14" i="8"/>
  <c r="X13" i="8"/>
  <c r="X14" i="8"/>
  <c r="V13" i="8"/>
  <c r="V14" i="8"/>
  <c r="T13" i="8"/>
  <c r="T14" i="8"/>
  <c r="BD13" i="8"/>
  <c r="R13" i="8"/>
  <c r="J13" i="8"/>
  <c r="C12" i="8"/>
  <c r="B13" i="8"/>
  <c r="AB12" i="8"/>
  <c r="Y12" i="8"/>
  <c r="W12" i="8"/>
  <c r="U12" i="8"/>
  <c r="S12" i="8"/>
  <c r="Q12" i="8"/>
  <c r="O12" i="8"/>
  <c r="M12" i="8"/>
  <c r="K12" i="8"/>
  <c r="F2" i="4"/>
  <c r="F4" i="4"/>
  <c r="F8" i="4"/>
  <c r="F5" i="4"/>
  <c r="F3" i="4"/>
  <c r="F9" i="4"/>
  <c r="E1" i="8"/>
  <c r="E3" i="8" s="1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C176" i="2"/>
  <c r="A176" i="3" s="1"/>
  <c r="D176" i="2"/>
  <c r="B176" i="3" s="1"/>
  <c r="E176" i="2"/>
  <c r="C176" i="3" s="1"/>
  <c r="C177" i="2"/>
  <c r="A177" i="3" s="1"/>
  <c r="D177" i="2"/>
  <c r="B177" i="3" s="1"/>
  <c r="E177" i="2"/>
  <c r="C177" i="3" s="1"/>
  <c r="C178" i="2"/>
  <c r="A178" i="3" s="1"/>
  <c r="D178" i="2"/>
  <c r="B178" i="3" s="1"/>
  <c r="E178" i="2"/>
  <c r="C178" i="3" s="1"/>
  <c r="C179" i="2"/>
  <c r="A179" i="3" s="1"/>
  <c r="D179" i="2"/>
  <c r="B179" i="3" s="1"/>
  <c r="E179" i="2"/>
  <c r="C179" i="3" s="1"/>
  <c r="C180" i="2"/>
  <c r="A180" i="3" s="1"/>
  <c r="D180" i="2"/>
  <c r="B180" i="3" s="1"/>
  <c r="E180" i="2"/>
  <c r="C180" i="3" s="1"/>
  <c r="C181" i="2"/>
  <c r="A181" i="3" s="1"/>
  <c r="D181" i="2"/>
  <c r="B181" i="3" s="1"/>
  <c r="E181" i="2"/>
  <c r="C181" i="3" s="1"/>
  <c r="C182" i="2"/>
  <c r="A182" i="3" s="1"/>
  <c r="D182" i="2"/>
  <c r="B182" i="3" s="1"/>
  <c r="E182" i="2"/>
  <c r="C182" i="3" s="1"/>
  <c r="C183" i="2"/>
  <c r="A183" i="3" s="1"/>
  <c r="D183" i="2"/>
  <c r="B183" i="3" s="1"/>
  <c r="E183" i="2"/>
  <c r="C183" i="3" s="1"/>
  <c r="C184" i="2"/>
  <c r="A184" i="3" s="1"/>
  <c r="D184" i="2"/>
  <c r="B184" i="3" s="1"/>
  <c r="E184" i="2"/>
  <c r="C184" i="3" s="1"/>
  <c r="C185" i="2"/>
  <c r="A185" i="3" s="1"/>
  <c r="D185" i="2"/>
  <c r="B185" i="3" s="1"/>
  <c r="E185" i="2"/>
  <c r="C185" i="3" s="1"/>
  <c r="C186" i="2"/>
  <c r="A186" i="3" s="1"/>
  <c r="D186" i="2"/>
  <c r="B186" i="3" s="1"/>
  <c r="E186" i="2"/>
  <c r="C186" i="3" s="1"/>
  <c r="C187" i="2"/>
  <c r="A187" i="3" s="1"/>
  <c r="D187" i="2"/>
  <c r="B187" i="3" s="1"/>
  <c r="E187" i="2"/>
  <c r="C187" i="3" s="1"/>
  <c r="C188" i="2"/>
  <c r="A188" i="3" s="1"/>
  <c r="D188" i="2"/>
  <c r="B188" i="3" s="1"/>
  <c r="E188" i="2"/>
  <c r="C188" i="3" s="1"/>
  <c r="C189" i="2"/>
  <c r="A189" i="3" s="1"/>
  <c r="D189" i="2"/>
  <c r="B189" i="3" s="1"/>
  <c r="E189" i="2"/>
  <c r="C189" i="3" s="1"/>
  <c r="C190" i="2"/>
  <c r="A190" i="3" s="1"/>
  <c r="D190" i="2"/>
  <c r="B190" i="3" s="1"/>
  <c r="E190" i="2"/>
  <c r="C190" i="3" s="1"/>
  <c r="C191" i="2"/>
  <c r="A191" i="3" s="1"/>
  <c r="D191" i="2"/>
  <c r="B191" i="3" s="1"/>
  <c r="E191" i="2"/>
  <c r="C191" i="3" s="1"/>
  <c r="C192" i="2"/>
  <c r="A192" i="3" s="1"/>
  <c r="D192" i="2"/>
  <c r="B192" i="3" s="1"/>
  <c r="E192" i="2"/>
  <c r="C192" i="3" s="1"/>
  <c r="C193" i="2"/>
  <c r="A193" i="3" s="1"/>
  <c r="D193" i="2"/>
  <c r="B193" i="3" s="1"/>
  <c r="E193" i="2"/>
  <c r="C193" i="3" s="1"/>
  <c r="C194" i="2"/>
  <c r="A194" i="3" s="1"/>
  <c r="D194" i="2"/>
  <c r="B194" i="3" s="1"/>
  <c r="E194" i="2"/>
  <c r="C194" i="3" s="1"/>
  <c r="C195" i="2"/>
  <c r="D195" i="2"/>
  <c r="E195" i="2"/>
  <c r="C196" i="2"/>
  <c r="D196" i="2"/>
  <c r="E196" i="2"/>
  <c r="C197" i="2"/>
  <c r="D197" i="2"/>
  <c r="E197" i="2"/>
  <c r="C198" i="2"/>
  <c r="D198" i="2"/>
  <c r="E198" i="2"/>
  <c r="C199" i="2"/>
  <c r="D199" i="2"/>
  <c r="E199" i="2"/>
  <c r="C200" i="2"/>
  <c r="D200" i="2"/>
  <c r="E200" i="2"/>
  <c r="C201" i="2"/>
  <c r="D201" i="2"/>
  <c r="E201" i="2"/>
  <c r="C202" i="2"/>
  <c r="D202" i="2"/>
  <c r="E202" i="2"/>
  <c r="C203" i="2"/>
  <c r="D203" i="2"/>
  <c r="E203" i="2"/>
  <c r="C204" i="2"/>
  <c r="D204" i="2"/>
  <c r="E204" i="2"/>
  <c r="C205" i="2"/>
  <c r="D205" i="2"/>
  <c r="E205" i="2"/>
  <c r="C206" i="2"/>
  <c r="D206" i="2"/>
  <c r="E206" i="2"/>
  <c r="C207" i="2"/>
  <c r="D207" i="2"/>
  <c r="E207" i="2"/>
  <c r="C208" i="2"/>
  <c r="D208" i="2"/>
  <c r="E208" i="2"/>
  <c r="C209" i="2"/>
  <c r="D209" i="2"/>
  <c r="E209" i="2"/>
  <c r="C210" i="2"/>
  <c r="D210" i="2"/>
  <c r="E210" i="2"/>
  <c r="C211" i="2"/>
  <c r="D211" i="2"/>
  <c r="E211" i="2"/>
  <c r="C212" i="2"/>
  <c r="D212" i="2"/>
  <c r="E212" i="2"/>
  <c r="C213" i="2"/>
  <c r="D213" i="2"/>
  <c r="E213" i="2"/>
  <c r="C214" i="2"/>
  <c r="D214" i="2"/>
  <c r="E214" i="2"/>
  <c r="C215" i="2"/>
  <c r="D215" i="2"/>
  <c r="E215" i="2"/>
  <c r="C216" i="2"/>
  <c r="D216" i="2"/>
  <c r="E216" i="2"/>
  <c r="C217" i="2"/>
  <c r="D217" i="2"/>
  <c r="E217" i="2"/>
  <c r="C218" i="2"/>
  <c r="D218" i="2"/>
  <c r="E218" i="2"/>
  <c r="C219" i="2"/>
  <c r="D219" i="2"/>
  <c r="E219" i="2"/>
  <c r="C220" i="2"/>
  <c r="D220" i="2"/>
  <c r="E220" i="2"/>
  <c r="C221" i="2"/>
  <c r="D221" i="2"/>
  <c r="E221" i="2"/>
  <c r="C222" i="2"/>
  <c r="D222" i="2"/>
  <c r="E222" i="2"/>
  <c r="C223" i="2"/>
  <c r="D223" i="2"/>
  <c r="E223" i="2"/>
  <c r="C224" i="2"/>
  <c r="D224" i="2"/>
  <c r="E224" i="2"/>
  <c r="C225" i="2"/>
  <c r="D225" i="2"/>
  <c r="E225" i="2"/>
  <c r="C226" i="2"/>
  <c r="D226" i="2"/>
  <c r="E226" i="2"/>
  <c r="C227" i="2"/>
  <c r="D227" i="2"/>
  <c r="E227" i="2"/>
  <c r="C228" i="2"/>
  <c r="D228" i="2"/>
  <c r="E228" i="2"/>
  <c r="C229" i="2"/>
  <c r="D229" i="2"/>
  <c r="E229" i="2"/>
  <c r="C230" i="2"/>
  <c r="D230" i="2"/>
  <c r="E230" i="2"/>
  <c r="C231" i="2"/>
  <c r="D231" i="2"/>
  <c r="E231" i="2"/>
  <c r="C232" i="2"/>
  <c r="D232" i="2"/>
  <c r="E232" i="2"/>
  <c r="C233" i="2"/>
  <c r="D233" i="2"/>
  <c r="E233" i="2"/>
  <c r="C234" i="2"/>
  <c r="D234" i="2"/>
  <c r="E234" i="2"/>
  <c r="C235" i="2"/>
  <c r="D235" i="2"/>
  <c r="E235" i="2"/>
  <c r="C236" i="2"/>
  <c r="D236" i="2"/>
  <c r="E236" i="2"/>
  <c r="C237" i="2"/>
  <c r="D237" i="2"/>
  <c r="E237" i="2"/>
  <c r="C238" i="2"/>
  <c r="D238" i="2"/>
  <c r="E238" i="2"/>
  <c r="C239" i="2"/>
  <c r="D239" i="2"/>
  <c r="E239" i="2"/>
  <c r="C240" i="2"/>
  <c r="D240" i="2"/>
  <c r="E240" i="2"/>
  <c r="C241" i="2"/>
  <c r="D241" i="2"/>
  <c r="E241" i="2"/>
  <c r="C242" i="2"/>
  <c r="D242" i="2"/>
  <c r="E242" i="2"/>
  <c r="C243" i="2"/>
  <c r="D243" i="2"/>
  <c r="E243" i="2"/>
  <c r="C244" i="2"/>
  <c r="D244" i="2"/>
  <c r="E244" i="2"/>
  <c r="C245" i="2"/>
  <c r="D245" i="2"/>
  <c r="E245" i="2"/>
  <c r="C246" i="2"/>
  <c r="D246" i="2"/>
  <c r="E246" i="2"/>
  <c r="C247" i="2"/>
  <c r="D247" i="2"/>
  <c r="E247" i="2"/>
  <c r="C248" i="2"/>
  <c r="D248" i="2"/>
  <c r="E248" i="2"/>
  <c r="C249" i="2"/>
  <c r="D249" i="2"/>
  <c r="E249" i="2"/>
  <c r="C250" i="2"/>
  <c r="D250" i="2"/>
  <c r="E250" i="2"/>
  <c r="C251" i="2"/>
  <c r="D251" i="2"/>
  <c r="E251" i="2"/>
  <c r="C252" i="2"/>
  <c r="D252" i="2"/>
  <c r="E252" i="2"/>
  <c r="C253" i="2"/>
  <c r="D253" i="2"/>
  <c r="E253" i="2"/>
  <c r="C254" i="2"/>
  <c r="D254" i="2"/>
  <c r="E254" i="2"/>
  <c r="C255" i="2"/>
  <c r="D255" i="2"/>
  <c r="E255" i="2"/>
  <c r="C256" i="2"/>
  <c r="D256" i="2"/>
  <c r="E256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M3" i="10" l="1"/>
  <c r="L9" i="10"/>
  <c r="L7" i="10"/>
  <c r="F13" i="4"/>
  <c r="AR14" i="8"/>
  <c r="AL14" i="8"/>
  <c r="AJ14" i="8"/>
  <c r="AH14" i="8"/>
  <c r="AB14" i="8"/>
  <c r="Y14" i="8"/>
  <c r="U14" i="8"/>
  <c r="M14" i="8"/>
  <c r="C14" i="8"/>
  <c r="Q13" i="8"/>
  <c r="Q14" i="8"/>
  <c r="O13" i="8"/>
  <c r="O14" i="8"/>
  <c r="K13" i="8"/>
  <c r="K14" i="8"/>
  <c r="BB13" i="8"/>
  <c r="BB14" i="8"/>
  <c r="AZ13" i="8"/>
  <c r="AZ14" i="8"/>
  <c r="AX13" i="8"/>
  <c r="AX14" i="8"/>
  <c r="AV13" i="8"/>
  <c r="AV14" i="8"/>
  <c r="AT13" i="8"/>
  <c r="AT14" i="8"/>
  <c r="AP13" i="8"/>
  <c r="AP14" i="8"/>
  <c r="AN13" i="8"/>
  <c r="AN14" i="8"/>
  <c r="AF13" i="8"/>
  <c r="AF14" i="8"/>
  <c r="W13" i="8"/>
  <c r="W14" i="8"/>
  <c r="S13" i="8"/>
  <c r="S14" i="8"/>
  <c r="AR13" i="8"/>
  <c r="AL13" i="8"/>
  <c r="AJ13" i="8"/>
  <c r="AH13" i="8"/>
  <c r="AC12" i="8"/>
  <c r="AB13" i="8"/>
  <c r="Y13" i="8"/>
  <c r="U13" i="8"/>
  <c r="M13" i="8"/>
  <c r="D12" i="8"/>
  <c r="C13" i="8"/>
  <c r="F1" i="8"/>
  <c r="F3" i="8" s="1"/>
  <c r="B10" i="6"/>
  <c r="F10" i="6" s="1"/>
  <c r="H15" i="6"/>
  <c r="D15" i="6" s="1"/>
  <c r="G15" i="6"/>
  <c r="C15" i="6" s="1"/>
  <c r="F18" i="6"/>
  <c r="B18" i="6" s="1"/>
  <c r="F15" i="6"/>
  <c r="B15" i="6" s="1"/>
  <c r="D4" i="5"/>
  <c r="D5" i="5" s="1"/>
  <c r="B4" i="5"/>
  <c r="B5" i="5" s="1"/>
  <c r="D7" i="6"/>
  <c r="D8" i="6" s="1"/>
  <c r="D10" i="6" s="1"/>
  <c r="C7" i="6"/>
  <c r="G7" i="6" s="1"/>
  <c r="G8" i="6" s="1"/>
  <c r="N3" i="10" l="1"/>
  <c r="M9" i="10"/>
  <c r="M7" i="10"/>
  <c r="D14" i="8"/>
  <c r="AC13" i="8"/>
  <c r="AC14" i="8"/>
  <c r="E12" i="8"/>
  <c r="D13" i="8"/>
  <c r="G1" i="8"/>
  <c r="G3" i="8" s="1"/>
  <c r="F16" i="6"/>
  <c r="B16" i="6" s="1"/>
  <c r="B7" i="6"/>
  <c r="F7" i="6" s="1"/>
  <c r="H17" i="6"/>
  <c r="H20" i="6"/>
  <c r="D20" i="6" s="1"/>
  <c r="D17" i="6" s="1"/>
  <c r="G16" i="6"/>
  <c r="C16" i="6" s="1"/>
  <c r="C8" i="6"/>
  <c r="C11" i="6" s="1"/>
  <c r="C9" i="6"/>
  <c r="C10" i="6" s="1"/>
  <c r="C12" i="6" s="1"/>
  <c r="D12" i="6"/>
  <c r="D11" i="6"/>
  <c r="D9" i="6"/>
  <c r="H7" i="6"/>
  <c r="H16" i="6"/>
  <c r="G17" i="6"/>
  <c r="G11" i="6"/>
  <c r="G9" i="6"/>
  <c r="G10" i="6" s="1"/>
  <c r="G12" i="6" s="1"/>
  <c r="C8" i="5"/>
  <c r="B8" i="5"/>
  <c r="O3" i="10" l="1"/>
  <c r="N9" i="10"/>
  <c r="N7" i="10"/>
  <c r="E14" i="8"/>
  <c r="F12" i="8"/>
  <c r="E13" i="8"/>
  <c r="H1" i="8"/>
  <c r="H3" i="8" s="1"/>
  <c r="G19" i="6"/>
  <c r="C19" i="6" s="1"/>
  <c r="F17" i="6"/>
  <c r="B17" i="6" s="1"/>
  <c r="H18" i="6"/>
  <c r="D16" i="6"/>
  <c r="F19" i="6"/>
  <c r="G18" i="6"/>
  <c r="C17" i="6"/>
  <c r="H9" i="6"/>
  <c r="H12" i="6" s="1"/>
  <c r="H8" i="6"/>
  <c r="H10" i="6" s="1"/>
  <c r="H11" i="6" s="1"/>
  <c r="P3" i="10" l="1"/>
  <c r="O9" i="10"/>
  <c r="O7" i="10"/>
  <c r="F14" i="8"/>
  <c r="G12" i="8"/>
  <c r="F13" i="8"/>
  <c r="I1" i="8"/>
  <c r="I3" i="8" s="1"/>
  <c r="H19" i="6"/>
  <c r="D19" i="6" s="1"/>
  <c r="D18" i="6"/>
  <c r="F20" i="6"/>
  <c r="B20" i="6" s="1"/>
  <c r="B19" i="6"/>
  <c r="G20" i="6"/>
  <c r="C20" i="6" s="1"/>
  <c r="C18" i="6"/>
  <c r="Q3" i="10" l="1"/>
  <c r="P9" i="10"/>
  <c r="P7" i="10"/>
  <c r="G14" i="8"/>
  <c r="H12" i="8"/>
  <c r="G13" i="8"/>
  <c r="J1" i="8"/>
  <c r="J3" i="8" s="1"/>
  <c r="R3" i="10" l="1"/>
  <c r="Q9" i="10"/>
  <c r="Q7" i="10"/>
  <c r="H14" i="8"/>
  <c r="I12" i="8"/>
  <c r="H13" i="8"/>
  <c r="K1" i="8"/>
  <c r="K3" i="8" s="1"/>
  <c r="C28" i="1"/>
  <c r="D28" i="1" s="1"/>
  <c r="C24" i="1"/>
  <c r="D24" i="1" s="1"/>
  <c r="G221" i="2"/>
  <c r="G225" i="2"/>
  <c r="H233" i="2"/>
  <c r="J233" i="2" s="1"/>
  <c r="L233" i="2" s="1"/>
  <c r="G234" i="2"/>
  <c r="G237" i="2"/>
  <c r="H237" i="2"/>
  <c r="J237" i="2" s="1"/>
  <c r="L237" i="2" s="1"/>
  <c r="I240" i="2"/>
  <c r="G241" i="2"/>
  <c r="I244" i="2"/>
  <c r="H246" i="2"/>
  <c r="J246" i="2" s="1"/>
  <c r="L246" i="2" s="1"/>
  <c r="H249" i="2"/>
  <c r="J249" i="2" s="1"/>
  <c r="L249" i="2" s="1"/>
  <c r="G250" i="2"/>
  <c r="G253" i="2"/>
  <c r="H253" i="2"/>
  <c r="J253" i="2" s="1"/>
  <c r="L253" i="2" s="1"/>
  <c r="I256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G177" i="2" s="1"/>
  <c r="B178" i="2"/>
  <c r="G178" i="2" s="1"/>
  <c r="B179" i="2"/>
  <c r="B180" i="2"/>
  <c r="B181" i="2"/>
  <c r="G181" i="2" s="1"/>
  <c r="B182" i="2"/>
  <c r="I182" i="2" s="1"/>
  <c r="K182" i="2" s="1"/>
  <c r="M182" i="2" s="1"/>
  <c r="B183" i="2"/>
  <c r="I183" i="2" s="1"/>
  <c r="B184" i="2"/>
  <c r="H184" i="2" s="1"/>
  <c r="J184" i="2" s="1"/>
  <c r="B185" i="2"/>
  <c r="I185" i="2" s="1"/>
  <c r="K185" i="2" s="1"/>
  <c r="M185" i="2" s="1"/>
  <c r="B186" i="2"/>
  <c r="G186" i="2" s="1"/>
  <c r="B187" i="2"/>
  <c r="B188" i="2"/>
  <c r="B189" i="2"/>
  <c r="G189" i="2" s="1"/>
  <c r="B190" i="2"/>
  <c r="B191" i="2"/>
  <c r="I191" i="2" s="1"/>
  <c r="B192" i="2"/>
  <c r="H192" i="2" s="1"/>
  <c r="J192" i="2" s="1"/>
  <c r="B193" i="2"/>
  <c r="G193" i="2" s="1"/>
  <c r="B194" i="2"/>
  <c r="G194" i="2" s="1"/>
  <c r="B195" i="2"/>
  <c r="G195" i="2" s="1"/>
  <c r="B196" i="2"/>
  <c r="B197" i="2"/>
  <c r="G197" i="2" s="1"/>
  <c r="B198" i="2"/>
  <c r="I198" i="2" s="1"/>
  <c r="K198" i="2" s="1"/>
  <c r="B199" i="2"/>
  <c r="B200" i="2"/>
  <c r="H200" i="2" s="1"/>
  <c r="J200" i="2" s="1"/>
  <c r="B201" i="2"/>
  <c r="I201" i="2" s="1"/>
  <c r="K201" i="2" s="1"/>
  <c r="M201" i="2" s="1"/>
  <c r="B202" i="2"/>
  <c r="G202" i="2" s="1"/>
  <c r="B203" i="2"/>
  <c r="H203" i="2" s="1"/>
  <c r="B204" i="2"/>
  <c r="G204" i="2" s="1"/>
  <c r="B205" i="2"/>
  <c r="G205" i="2" s="1"/>
  <c r="B206" i="2"/>
  <c r="H206" i="2" s="1"/>
  <c r="B207" i="2"/>
  <c r="B208" i="2"/>
  <c r="H208" i="2" s="1"/>
  <c r="B209" i="2"/>
  <c r="H209" i="2" s="1"/>
  <c r="J209" i="2" s="1"/>
  <c r="L209" i="2" s="1"/>
  <c r="B210" i="2"/>
  <c r="G210" i="2" s="1"/>
  <c r="B211" i="2"/>
  <c r="B212" i="2"/>
  <c r="B213" i="2"/>
  <c r="G213" i="2" s="1"/>
  <c r="B214" i="2"/>
  <c r="B215" i="2"/>
  <c r="B216" i="2"/>
  <c r="H216" i="2" s="1"/>
  <c r="B217" i="2"/>
  <c r="G217" i="2" s="1"/>
  <c r="B218" i="2"/>
  <c r="B219" i="2"/>
  <c r="B220" i="2"/>
  <c r="H220" i="2" s="1"/>
  <c r="B221" i="2"/>
  <c r="H221" i="2" s="1"/>
  <c r="J221" i="2" s="1"/>
  <c r="L221" i="2" s="1"/>
  <c r="B222" i="2"/>
  <c r="G222" i="2" s="1"/>
  <c r="B223" i="2"/>
  <c r="B224" i="2"/>
  <c r="H224" i="2" s="1"/>
  <c r="B225" i="2"/>
  <c r="H225" i="2" s="1"/>
  <c r="J225" i="2" s="1"/>
  <c r="L225" i="2" s="1"/>
  <c r="B226" i="2"/>
  <c r="H226" i="2" s="1"/>
  <c r="J226" i="2" s="1"/>
  <c r="L226" i="2" s="1"/>
  <c r="B227" i="2"/>
  <c r="B228" i="2"/>
  <c r="B229" i="2"/>
  <c r="G229" i="2" s="1"/>
  <c r="B230" i="2"/>
  <c r="B231" i="2"/>
  <c r="B232" i="2"/>
  <c r="H232" i="2" s="1"/>
  <c r="B233" i="2"/>
  <c r="G233" i="2" s="1"/>
  <c r="B234" i="2"/>
  <c r="H234" i="2" s="1"/>
  <c r="J234" i="2" s="1"/>
  <c r="L234" i="2" s="1"/>
  <c r="B235" i="2"/>
  <c r="B236" i="2"/>
  <c r="H236" i="2" s="1"/>
  <c r="B237" i="2"/>
  <c r="B238" i="2"/>
  <c r="G238" i="2" s="1"/>
  <c r="B239" i="2"/>
  <c r="B240" i="2"/>
  <c r="H240" i="2" s="1"/>
  <c r="B241" i="2"/>
  <c r="H241" i="2" s="1"/>
  <c r="J241" i="2" s="1"/>
  <c r="L241" i="2" s="1"/>
  <c r="B242" i="2"/>
  <c r="G242" i="2" s="1"/>
  <c r="B243" i="2"/>
  <c r="B244" i="2"/>
  <c r="H244" i="2" s="1"/>
  <c r="B245" i="2"/>
  <c r="G245" i="2" s="1"/>
  <c r="B246" i="2"/>
  <c r="G246" i="2" s="1"/>
  <c r="B247" i="2"/>
  <c r="B248" i="2"/>
  <c r="H248" i="2" s="1"/>
  <c r="B249" i="2"/>
  <c r="G249" i="2" s="1"/>
  <c r="B250" i="2"/>
  <c r="H250" i="2" s="1"/>
  <c r="J250" i="2" s="1"/>
  <c r="L250" i="2" s="1"/>
  <c r="B251" i="2"/>
  <c r="B252" i="2"/>
  <c r="H252" i="2" s="1"/>
  <c r="B253" i="2"/>
  <c r="B254" i="2"/>
  <c r="G254" i="2" s="1"/>
  <c r="B255" i="2"/>
  <c r="H255" i="2" s="1"/>
  <c r="B256" i="2"/>
  <c r="H256" i="2" s="1"/>
  <c r="I175" i="2" l="1"/>
  <c r="C175" i="2" s="1"/>
  <c r="H174" i="2"/>
  <c r="G170" i="2"/>
  <c r="I166" i="2"/>
  <c r="K166" i="2" s="1"/>
  <c r="M166" i="2" s="1"/>
  <c r="G162" i="2"/>
  <c r="H158" i="2"/>
  <c r="G154" i="2"/>
  <c r="H150" i="2"/>
  <c r="J150" i="2" s="1"/>
  <c r="L150" i="2" s="1"/>
  <c r="G146" i="2"/>
  <c r="H142" i="2"/>
  <c r="J142" i="2" s="1"/>
  <c r="G138" i="2"/>
  <c r="H134" i="2"/>
  <c r="J134" i="2" s="1"/>
  <c r="L134" i="2" s="1"/>
  <c r="I130" i="2"/>
  <c r="C130" i="2" s="1"/>
  <c r="H126" i="2"/>
  <c r="I122" i="2"/>
  <c r="C122" i="2" s="1"/>
  <c r="A122" i="3" s="1"/>
  <c r="G110" i="2"/>
  <c r="I106" i="2"/>
  <c r="C106" i="2" s="1"/>
  <c r="A106" i="3" s="1"/>
  <c r="G94" i="2"/>
  <c r="I90" i="2"/>
  <c r="C90" i="2" s="1"/>
  <c r="A90" i="3" s="1"/>
  <c r="G78" i="2"/>
  <c r="I74" i="2"/>
  <c r="K74" i="2" s="1"/>
  <c r="M74" i="2" s="1"/>
  <c r="E74" i="2" s="1"/>
  <c r="G62" i="2"/>
  <c r="I58" i="2"/>
  <c r="K58" i="2" s="1"/>
  <c r="M58" i="2" s="1"/>
  <c r="G46" i="2"/>
  <c r="G165" i="2"/>
  <c r="G157" i="2"/>
  <c r="H149" i="2"/>
  <c r="J149" i="2" s="1"/>
  <c r="L149" i="2" s="1"/>
  <c r="H141" i="2"/>
  <c r="H133" i="2"/>
  <c r="J133" i="2" s="1"/>
  <c r="L133" i="2" s="1"/>
  <c r="H121" i="2"/>
  <c r="J121" i="2" s="1"/>
  <c r="L121" i="2" s="1"/>
  <c r="I113" i="2"/>
  <c r="K113" i="2" s="1"/>
  <c r="M113" i="2" s="1"/>
  <c r="I105" i="2"/>
  <c r="K105" i="2" s="1"/>
  <c r="M105" i="2" s="1"/>
  <c r="I97" i="2"/>
  <c r="K97" i="2" s="1"/>
  <c r="M97" i="2" s="1"/>
  <c r="I89" i="2"/>
  <c r="K89" i="2" s="1"/>
  <c r="M89" i="2" s="1"/>
  <c r="G77" i="2"/>
  <c r="G69" i="2"/>
  <c r="G61" i="2"/>
  <c r="I57" i="2"/>
  <c r="K57" i="2" s="1"/>
  <c r="M57" i="2" s="1"/>
  <c r="H49" i="2"/>
  <c r="J49" i="2" s="1"/>
  <c r="I41" i="2"/>
  <c r="K41" i="2" s="1"/>
  <c r="M41" i="2" s="1"/>
  <c r="E41" i="2" s="1"/>
  <c r="C41" i="3" s="1"/>
  <c r="I173" i="2"/>
  <c r="K173" i="2" s="1"/>
  <c r="M173" i="2" s="1"/>
  <c r="E173" i="2" s="1"/>
  <c r="C173" i="3" s="1"/>
  <c r="I169" i="2"/>
  <c r="K169" i="2" s="1"/>
  <c r="M169" i="2" s="1"/>
  <c r="G161" i="2"/>
  <c r="G153" i="2"/>
  <c r="H145" i="2"/>
  <c r="G137" i="2"/>
  <c r="G129" i="2"/>
  <c r="H125" i="2"/>
  <c r="G117" i="2"/>
  <c r="G109" i="2"/>
  <c r="G101" i="2"/>
  <c r="G93" i="2"/>
  <c r="G85" i="2"/>
  <c r="I81" i="2"/>
  <c r="K81" i="2" s="1"/>
  <c r="M81" i="2" s="1"/>
  <c r="E81" i="2"/>
  <c r="C81" i="3" s="1"/>
  <c r="I73" i="2"/>
  <c r="K73" i="2" s="1"/>
  <c r="M73" i="2" s="1"/>
  <c r="G53" i="2"/>
  <c r="H168" i="2"/>
  <c r="J168" i="2" s="1"/>
  <c r="H160" i="2"/>
  <c r="J160" i="2" s="1"/>
  <c r="H152" i="2"/>
  <c r="J152" i="2" s="1"/>
  <c r="L152" i="2" s="1"/>
  <c r="G144" i="2"/>
  <c r="H136" i="2"/>
  <c r="J136" i="2" s="1"/>
  <c r="L136" i="2" s="1"/>
  <c r="G108" i="2"/>
  <c r="I104" i="2"/>
  <c r="K104" i="2" s="1"/>
  <c r="M104" i="2" s="1"/>
  <c r="G92" i="2"/>
  <c r="H76" i="2"/>
  <c r="J76" i="2" s="1"/>
  <c r="G32" i="2"/>
  <c r="G28" i="2"/>
  <c r="H20" i="2"/>
  <c r="J20" i="2" s="1"/>
  <c r="L20" i="2" s="1"/>
  <c r="I16" i="2"/>
  <c r="C16" i="2" s="1"/>
  <c r="I12" i="2"/>
  <c r="C12" i="2" s="1"/>
  <c r="G163" i="2"/>
  <c r="H143" i="2"/>
  <c r="J143" i="2" s="1"/>
  <c r="I135" i="2"/>
  <c r="C135" i="2" s="1"/>
  <c r="C107" i="2"/>
  <c r="I67" i="2"/>
  <c r="S3" i="10"/>
  <c r="R9" i="10"/>
  <c r="R7" i="10"/>
  <c r="I14" i="8"/>
  <c r="I13" i="8"/>
  <c r="L1" i="8"/>
  <c r="L3" i="8" s="1"/>
  <c r="G201" i="2"/>
  <c r="H217" i="2"/>
  <c r="J217" i="2" s="1"/>
  <c r="L217" i="2" s="1"/>
  <c r="H197" i="2"/>
  <c r="J197" i="2" s="1"/>
  <c r="G209" i="2"/>
  <c r="H205" i="2"/>
  <c r="G185" i="2"/>
  <c r="I157" i="2"/>
  <c r="K157" i="2" s="1"/>
  <c r="M157" i="2" s="1"/>
  <c r="E157" i="2" s="1"/>
  <c r="C157" i="3" s="1"/>
  <c r="H173" i="2"/>
  <c r="J173" i="2" s="1"/>
  <c r="G214" i="2"/>
  <c r="H214" i="2"/>
  <c r="J214" i="2" s="1"/>
  <c r="L214" i="2" s="1"/>
  <c r="I224" i="2"/>
  <c r="I208" i="2"/>
  <c r="H166" i="2"/>
  <c r="G230" i="2"/>
  <c r="H230" i="2"/>
  <c r="J230" i="2" s="1"/>
  <c r="L230" i="2" s="1"/>
  <c r="H218" i="2"/>
  <c r="J218" i="2" s="1"/>
  <c r="L218" i="2" s="1"/>
  <c r="G218" i="2"/>
  <c r="H190" i="2"/>
  <c r="I190" i="2"/>
  <c r="K190" i="2" s="1"/>
  <c r="M190" i="2" s="1"/>
  <c r="H228" i="2"/>
  <c r="J228" i="2" s="1"/>
  <c r="L228" i="2" s="1"/>
  <c r="I228" i="2"/>
  <c r="H212" i="2"/>
  <c r="J212" i="2" s="1"/>
  <c r="L212" i="2" s="1"/>
  <c r="I212" i="2"/>
  <c r="H182" i="2"/>
  <c r="I205" i="2"/>
  <c r="K205" i="2" s="1"/>
  <c r="M205" i="2" s="1"/>
  <c r="I181" i="2"/>
  <c r="K181" i="2" s="1"/>
  <c r="M181" i="2" s="1"/>
  <c r="I165" i="2"/>
  <c r="K165" i="2" s="1"/>
  <c r="M165" i="2" s="1"/>
  <c r="E165" i="2" s="1"/>
  <c r="C165" i="3" s="1"/>
  <c r="H157" i="2"/>
  <c r="J157" i="2" s="1"/>
  <c r="L157" i="2" s="1"/>
  <c r="G145" i="2"/>
  <c r="H113" i="2"/>
  <c r="H90" i="2"/>
  <c r="G125" i="2"/>
  <c r="H106" i="2"/>
  <c r="J106" i="2" s="1"/>
  <c r="L106" i="2" s="1"/>
  <c r="H85" i="2"/>
  <c r="J141" i="2"/>
  <c r="L141" i="2" s="1"/>
  <c r="H118" i="2"/>
  <c r="J118" i="2" s="1"/>
  <c r="L118" i="2" s="1"/>
  <c r="H81" i="2"/>
  <c r="J81" i="2" s="1"/>
  <c r="L81" i="2" s="1"/>
  <c r="I49" i="2"/>
  <c r="K49" i="2" s="1"/>
  <c r="M49" i="2" s="1"/>
  <c r="E49" i="2" s="1"/>
  <c r="C49" i="3" s="1"/>
  <c r="I149" i="2"/>
  <c r="C149" i="2" s="1"/>
  <c r="A149" i="3" s="1"/>
  <c r="I141" i="2"/>
  <c r="C141" i="2" s="1"/>
  <c r="I133" i="2"/>
  <c r="C133" i="2" s="1"/>
  <c r="A133" i="3" s="1"/>
  <c r="H117" i="2"/>
  <c r="J117" i="2" s="1"/>
  <c r="L117" i="2" s="1"/>
  <c r="H97" i="2"/>
  <c r="H74" i="2"/>
  <c r="H242" i="2"/>
  <c r="J242" i="2" s="1"/>
  <c r="L242" i="2" s="1"/>
  <c r="H210" i="2"/>
  <c r="J210" i="2" s="1"/>
  <c r="L210" i="2" s="1"/>
  <c r="I174" i="2"/>
  <c r="K174" i="2" s="1"/>
  <c r="M174" i="2" s="1"/>
  <c r="E174" i="2" s="1"/>
  <c r="C174" i="3" s="1"/>
  <c r="H254" i="2"/>
  <c r="J254" i="2" s="1"/>
  <c r="L254" i="2" s="1"/>
  <c r="I252" i="2"/>
  <c r="H245" i="2"/>
  <c r="J245" i="2" s="1"/>
  <c r="L245" i="2" s="1"/>
  <c r="H238" i="2"/>
  <c r="J238" i="2" s="1"/>
  <c r="L238" i="2" s="1"/>
  <c r="I236" i="2"/>
  <c r="H229" i="2"/>
  <c r="J229" i="2" s="1"/>
  <c r="L229" i="2" s="1"/>
  <c r="G226" i="2"/>
  <c r="H222" i="2"/>
  <c r="J222" i="2" s="1"/>
  <c r="L222" i="2" s="1"/>
  <c r="I220" i="2"/>
  <c r="H213" i="2"/>
  <c r="J213" i="2" s="1"/>
  <c r="L213" i="2" s="1"/>
  <c r="I206" i="2"/>
  <c r="H198" i="2"/>
  <c r="I189" i="2"/>
  <c r="H181" i="2"/>
  <c r="J181" i="2" s="1"/>
  <c r="G169" i="2"/>
  <c r="H165" i="2"/>
  <c r="J165" i="2" s="1"/>
  <c r="L165" i="2" s="1"/>
  <c r="I158" i="2"/>
  <c r="K158" i="2" s="1"/>
  <c r="M158" i="2" s="1"/>
  <c r="E158" i="2" s="1"/>
  <c r="I150" i="2"/>
  <c r="C150" i="2" s="1"/>
  <c r="A150" i="3" s="1"/>
  <c r="I142" i="2"/>
  <c r="C142" i="2" s="1"/>
  <c r="A142" i="3" s="1"/>
  <c r="I134" i="2"/>
  <c r="C134" i="2" s="1"/>
  <c r="A134" i="3" s="1"/>
  <c r="K130" i="2"/>
  <c r="M130" i="2" s="1"/>
  <c r="G126" i="2"/>
  <c r="I121" i="2"/>
  <c r="K121" i="2" s="1"/>
  <c r="M121" i="2" s="1"/>
  <c r="E121" i="2" s="1"/>
  <c r="C121" i="3" s="1"/>
  <c r="I65" i="2"/>
  <c r="K65" i="2" s="1"/>
  <c r="M65" i="2" s="1"/>
  <c r="E65" i="2" s="1"/>
  <c r="C65" i="3" s="1"/>
  <c r="H58" i="2"/>
  <c r="I248" i="2"/>
  <c r="I232" i="2"/>
  <c r="I216" i="2"/>
  <c r="K216" i="2" s="1"/>
  <c r="M216" i="2" s="1"/>
  <c r="I197" i="2"/>
  <c r="K197" i="2" s="1"/>
  <c r="M197" i="2" s="1"/>
  <c r="H189" i="2"/>
  <c r="J189" i="2" s="1"/>
  <c r="H153" i="2"/>
  <c r="J153" i="2" s="1"/>
  <c r="L153" i="2" s="1"/>
  <c r="H137" i="2"/>
  <c r="J137" i="2" s="1"/>
  <c r="L137" i="2" s="1"/>
  <c r="H65" i="2"/>
  <c r="J65" i="2" s="1"/>
  <c r="L65" i="2" s="1"/>
  <c r="J251" i="2"/>
  <c r="L251" i="2" s="1"/>
  <c r="G251" i="2"/>
  <c r="G243" i="2"/>
  <c r="G231" i="2"/>
  <c r="G223" i="2"/>
  <c r="G215" i="2"/>
  <c r="H207" i="2"/>
  <c r="J207" i="2" s="1"/>
  <c r="L207" i="2" s="1"/>
  <c r="I207" i="2"/>
  <c r="K207" i="2" s="1"/>
  <c r="M207" i="2" s="1"/>
  <c r="H199" i="2"/>
  <c r="J199" i="2" s="1"/>
  <c r="L199" i="2" s="1"/>
  <c r="G199" i="2"/>
  <c r="H187" i="2"/>
  <c r="J187" i="2" s="1"/>
  <c r="L187" i="2" s="1"/>
  <c r="I187" i="2"/>
  <c r="H179" i="2"/>
  <c r="J179" i="2" s="1"/>
  <c r="L179" i="2" s="1"/>
  <c r="I179" i="2"/>
  <c r="K179" i="2" s="1"/>
  <c r="M179" i="2" s="1"/>
  <c r="H171" i="2"/>
  <c r="I171" i="2"/>
  <c r="K171" i="2" s="1"/>
  <c r="M171" i="2" s="1"/>
  <c r="G159" i="2"/>
  <c r="H159" i="2"/>
  <c r="J159" i="2" s="1"/>
  <c r="L159" i="2" s="1"/>
  <c r="H151" i="2"/>
  <c r="J151" i="2" s="1"/>
  <c r="L151" i="2" s="1"/>
  <c r="G151" i="2"/>
  <c r="H139" i="2"/>
  <c r="J139" i="2" s="1"/>
  <c r="L139" i="2" s="1"/>
  <c r="I139" i="2"/>
  <c r="K139" i="2" s="1"/>
  <c r="D139" i="2" s="1"/>
  <c r="B139" i="3" s="1"/>
  <c r="H127" i="2"/>
  <c r="J127" i="2" s="1"/>
  <c r="L127" i="2" s="1"/>
  <c r="I127" i="2"/>
  <c r="K127" i="2" s="1"/>
  <c r="M127" i="2" s="1"/>
  <c r="E127" i="2" s="1"/>
  <c r="C127" i="3" s="1"/>
  <c r="H123" i="2"/>
  <c r="J123" i="2" s="1"/>
  <c r="L123" i="2" s="1"/>
  <c r="G123" i="2"/>
  <c r="H119" i="2"/>
  <c r="J119" i="2" s="1"/>
  <c r="L119" i="2" s="1"/>
  <c r="G119" i="2"/>
  <c r="I119" i="2"/>
  <c r="K119" i="2" s="1"/>
  <c r="M119" i="2" s="1"/>
  <c r="E119" i="2" s="1"/>
  <c r="C119" i="3" s="1"/>
  <c r="H115" i="2"/>
  <c r="J115" i="2" s="1"/>
  <c r="L115" i="2" s="1"/>
  <c r="I115" i="2"/>
  <c r="C115" i="2" s="1"/>
  <c r="G111" i="2"/>
  <c r="H111" i="2"/>
  <c r="J111" i="2" s="1"/>
  <c r="L111" i="2" s="1"/>
  <c r="I111" i="2"/>
  <c r="K111" i="2" s="1"/>
  <c r="M111" i="2" s="1"/>
  <c r="E111" i="2" s="1"/>
  <c r="C111" i="3" s="1"/>
  <c r="I107" i="2"/>
  <c r="K107" i="2" s="1"/>
  <c r="D107" i="2" s="1"/>
  <c r="B107" i="3" s="1"/>
  <c r="G107" i="2"/>
  <c r="H107" i="2"/>
  <c r="J107" i="2" s="1"/>
  <c r="L107" i="2" s="1"/>
  <c r="G103" i="2"/>
  <c r="H103" i="2"/>
  <c r="J103" i="2" s="1"/>
  <c r="L103" i="2" s="1"/>
  <c r="I103" i="2"/>
  <c r="K103" i="2" s="1"/>
  <c r="D103" i="2" s="1"/>
  <c r="B103" i="3" s="1"/>
  <c r="G95" i="2"/>
  <c r="H95" i="2"/>
  <c r="J95" i="2" s="1"/>
  <c r="L95" i="2" s="1"/>
  <c r="I95" i="2"/>
  <c r="C95" i="2" s="1"/>
  <c r="G87" i="2"/>
  <c r="H87" i="2"/>
  <c r="J87" i="2" s="1"/>
  <c r="L87" i="2" s="1"/>
  <c r="I87" i="2"/>
  <c r="C87" i="2" s="1"/>
  <c r="H79" i="2"/>
  <c r="I79" i="2"/>
  <c r="K79" i="2" s="1"/>
  <c r="M79" i="2" s="1"/>
  <c r="G79" i="2"/>
  <c r="H71" i="2"/>
  <c r="J71" i="2" s="1"/>
  <c r="L71" i="2" s="1"/>
  <c r="I71" i="2"/>
  <c r="C71" i="2" s="1"/>
  <c r="H63" i="2"/>
  <c r="J63" i="2" s="1"/>
  <c r="L63" i="2" s="1"/>
  <c r="I63" i="2"/>
  <c r="C63" i="2" s="1"/>
  <c r="G63" i="2"/>
  <c r="G51" i="2"/>
  <c r="H51" i="2"/>
  <c r="J51" i="2" s="1"/>
  <c r="L51" i="2" s="1"/>
  <c r="G43" i="2"/>
  <c r="H43" i="2"/>
  <c r="J43" i="2" s="1"/>
  <c r="L43" i="2" s="1"/>
  <c r="H35" i="2"/>
  <c r="J35" i="2" s="1"/>
  <c r="I35" i="2"/>
  <c r="C35" i="2" s="1"/>
  <c r="G35" i="2"/>
  <c r="I27" i="2"/>
  <c r="C27" i="2" s="1"/>
  <c r="G27" i="2"/>
  <c r="H27" i="2"/>
  <c r="J27" i="2" s="1"/>
  <c r="L27" i="2" s="1"/>
  <c r="G11" i="2"/>
  <c r="H11" i="2"/>
  <c r="J11" i="2" s="1"/>
  <c r="L11" i="2" s="1"/>
  <c r="I11" i="2"/>
  <c r="K11" i="2" s="1"/>
  <c r="M198" i="2"/>
  <c r="G179" i="2"/>
  <c r="I123" i="2"/>
  <c r="K123" i="2" s="1"/>
  <c r="D123" i="2" s="1"/>
  <c r="B123" i="3" s="1"/>
  <c r="G115" i="2"/>
  <c r="G71" i="2"/>
  <c r="G207" i="2"/>
  <c r="G187" i="2"/>
  <c r="G139" i="2"/>
  <c r="I51" i="2"/>
  <c r="K51" i="2" s="1"/>
  <c r="M51" i="2" s="1"/>
  <c r="E51" i="2" s="1"/>
  <c r="C51" i="3" s="1"/>
  <c r="K253" i="2"/>
  <c r="M253" i="2" s="1"/>
  <c r="J125" i="2"/>
  <c r="L125" i="2" s="1"/>
  <c r="I159" i="2"/>
  <c r="C159" i="2" s="1"/>
  <c r="I151" i="2"/>
  <c r="K151" i="2" s="1"/>
  <c r="D151" i="2" s="1"/>
  <c r="B151" i="3" s="1"/>
  <c r="G127" i="2"/>
  <c r="I43" i="2"/>
  <c r="K43" i="2" s="1"/>
  <c r="D43" i="2" s="1"/>
  <c r="B43" i="3" s="1"/>
  <c r="J255" i="2"/>
  <c r="L255" i="2" s="1"/>
  <c r="G255" i="2"/>
  <c r="G247" i="2"/>
  <c r="G239" i="2"/>
  <c r="G235" i="2"/>
  <c r="G227" i="2"/>
  <c r="G219" i="2"/>
  <c r="G211" i="2"/>
  <c r="J203" i="2"/>
  <c r="L203" i="2" s="1"/>
  <c r="G203" i="2"/>
  <c r="H195" i="2"/>
  <c r="I195" i="2"/>
  <c r="K195" i="2" s="1"/>
  <c r="G191" i="2"/>
  <c r="K191" i="2"/>
  <c r="M191" i="2" s="1"/>
  <c r="H191" i="2"/>
  <c r="J191" i="2" s="1"/>
  <c r="G183" i="2"/>
  <c r="K183" i="2"/>
  <c r="M183" i="2" s="1"/>
  <c r="H183" i="2"/>
  <c r="H175" i="2"/>
  <c r="J175" i="2" s="1"/>
  <c r="L175" i="2" s="1"/>
  <c r="G175" i="2"/>
  <c r="K175" i="2"/>
  <c r="M175" i="2" s="1"/>
  <c r="E175" i="2" s="1"/>
  <c r="C175" i="3" s="1"/>
  <c r="G167" i="2"/>
  <c r="H167" i="2"/>
  <c r="J167" i="2" s="1"/>
  <c r="L167" i="2" s="1"/>
  <c r="H163" i="2"/>
  <c r="J163" i="2" s="1"/>
  <c r="L163" i="2" s="1"/>
  <c r="I163" i="2"/>
  <c r="K163" i="2" s="1"/>
  <c r="M163" i="2" s="1"/>
  <c r="E163" i="2" s="1"/>
  <c r="C163" i="3" s="1"/>
  <c r="H155" i="2"/>
  <c r="J155" i="2" s="1"/>
  <c r="L155" i="2" s="1"/>
  <c r="I155" i="2"/>
  <c r="C155" i="2" s="1"/>
  <c r="G147" i="2"/>
  <c r="I147" i="2"/>
  <c r="K147" i="2" s="1"/>
  <c r="M147" i="2" s="1"/>
  <c r="E147" i="2" s="1"/>
  <c r="C147" i="3" s="1"/>
  <c r="H147" i="2"/>
  <c r="J147" i="2" s="1"/>
  <c r="L147" i="2" s="1"/>
  <c r="I143" i="2"/>
  <c r="C143" i="2" s="1"/>
  <c r="G143" i="2"/>
  <c r="L143" i="2"/>
  <c r="K135" i="2"/>
  <c r="M135" i="2" s="1"/>
  <c r="H135" i="2"/>
  <c r="J135" i="2" s="1"/>
  <c r="G135" i="2"/>
  <c r="G131" i="2"/>
  <c r="I131" i="2"/>
  <c r="K131" i="2" s="1"/>
  <c r="D131" i="2" s="1"/>
  <c r="B131" i="3" s="1"/>
  <c r="H131" i="2"/>
  <c r="J131" i="2" s="1"/>
  <c r="L131" i="2" s="1"/>
  <c r="I99" i="2"/>
  <c r="K99" i="2" s="1"/>
  <c r="D99" i="2" s="1"/>
  <c r="B99" i="3" s="1"/>
  <c r="G99" i="2"/>
  <c r="I91" i="2"/>
  <c r="K91" i="2" s="1"/>
  <c r="M91" i="2" s="1"/>
  <c r="E91" i="2" s="1"/>
  <c r="C91" i="3" s="1"/>
  <c r="G91" i="2"/>
  <c r="H91" i="2"/>
  <c r="J91" i="2" s="1"/>
  <c r="L91" i="2" s="1"/>
  <c r="G83" i="2"/>
  <c r="H83" i="2"/>
  <c r="J83" i="2" s="1"/>
  <c r="L83" i="2" s="1"/>
  <c r="G75" i="2"/>
  <c r="H75" i="2"/>
  <c r="J75" i="2" s="1"/>
  <c r="L75" i="2" s="1"/>
  <c r="I75" i="2"/>
  <c r="C75" i="2" s="1"/>
  <c r="G67" i="2"/>
  <c r="K67" i="2"/>
  <c r="M67" i="2" s="1"/>
  <c r="E67" i="2" s="1"/>
  <c r="C67" i="3" s="1"/>
  <c r="H67" i="2"/>
  <c r="J67" i="2" s="1"/>
  <c r="L67" i="2" s="1"/>
  <c r="G59" i="2"/>
  <c r="H59" i="2"/>
  <c r="J59" i="2" s="1"/>
  <c r="L59" i="2" s="1"/>
  <c r="E59" i="2" s="1"/>
  <c r="C59" i="3" s="1"/>
  <c r="I59" i="2"/>
  <c r="K59" i="2" s="1"/>
  <c r="M59" i="2" s="1"/>
  <c r="H55" i="2"/>
  <c r="J55" i="2" s="1"/>
  <c r="L55" i="2" s="1"/>
  <c r="I55" i="2"/>
  <c r="K55" i="2" s="1"/>
  <c r="M55" i="2" s="1"/>
  <c r="E55" i="2" s="1"/>
  <c r="C55" i="3" s="1"/>
  <c r="H47" i="2"/>
  <c r="I47" i="2"/>
  <c r="K47" i="2" s="1"/>
  <c r="G47" i="2"/>
  <c r="H39" i="2"/>
  <c r="J39" i="2" s="1"/>
  <c r="L39" i="2" s="1"/>
  <c r="I39" i="2"/>
  <c r="K39" i="2" s="1"/>
  <c r="D39" i="2" s="1"/>
  <c r="B39" i="3" s="1"/>
  <c r="G39" i="2"/>
  <c r="I31" i="2"/>
  <c r="C31" i="2" s="1"/>
  <c r="G31" i="2"/>
  <c r="H31" i="2"/>
  <c r="J31" i="2" s="1"/>
  <c r="L31" i="2" s="1"/>
  <c r="G23" i="2"/>
  <c r="H23" i="2"/>
  <c r="J23" i="2" s="1"/>
  <c r="L23" i="2" s="1"/>
  <c r="I23" i="2"/>
  <c r="K23" i="2" s="1"/>
  <c r="M23" i="2" s="1"/>
  <c r="E23" i="2" s="1"/>
  <c r="C23" i="3" s="1"/>
  <c r="G19" i="2"/>
  <c r="H19" i="2"/>
  <c r="J19" i="2" s="1"/>
  <c r="L19" i="2" s="1"/>
  <c r="I19" i="2"/>
  <c r="K19" i="2" s="1"/>
  <c r="M19" i="2" s="1"/>
  <c r="E19" i="2" s="1"/>
  <c r="C19" i="3" s="1"/>
  <c r="G15" i="2"/>
  <c r="H15" i="2"/>
  <c r="J15" i="2" s="1"/>
  <c r="L15" i="2" s="1"/>
  <c r="I15" i="2"/>
  <c r="K15" i="2" s="1"/>
  <c r="D15" i="2" s="1"/>
  <c r="B15" i="3" s="1"/>
  <c r="H7" i="2"/>
  <c r="J7" i="2" s="1"/>
  <c r="L7" i="2" s="1"/>
  <c r="I7" i="2"/>
  <c r="K7" i="2" s="1"/>
  <c r="D7" i="2" s="1"/>
  <c r="B7" i="3" s="1"/>
  <c r="G7" i="2"/>
  <c r="H3" i="2"/>
  <c r="I3" i="2"/>
  <c r="K3" i="2" s="1"/>
  <c r="M3" i="2" s="1"/>
  <c r="G3" i="2"/>
  <c r="H251" i="2"/>
  <c r="H247" i="2"/>
  <c r="J247" i="2" s="1"/>
  <c r="H243" i="2"/>
  <c r="J243" i="2" s="1"/>
  <c r="L243" i="2" s="1"/>
  <c r="H239" i="2"/>
  <c r="J239" i="2" s="1"/>
  <c r="L239" i="2" s="1"/>
  <c r="H235" i="2"/>
  <c r="J235" i="2" s="1"/>
  <c r="L235" i="2" s="1"/>
  <c r="H231" i="2"/>
  <c r="H227" i="2"/>
  <c r="J227" i="2" s="1"/>
  <c r="H223" i="2"/>
  <c r="J223" i="2" s="1"/>
  <c r="L223" i="2" s="1"/>
  <c r="H219" i="2"/>
  <c r="J219" i="2" s="1"/>
  <c r="L219" i="2" s="1"/>
  <c r="H215" i="2"/>
  <c r="H211" i="2"/>
  <c r="J211" i="2" s="1"/>
  <c r="L211" i="2" s="1"/>
  <c r="I203" i="2"/>
  <c r="G155" i="2"/>
  <c r="J256" i="2"/>
  <c r="L256" i="2" s="1"/>
  <c r="G256" i="2"/>
  <c r="K256" i="2"/>
  <c r="M256" i="2" s="1"/>
  <c r="J252" i="2"/>
  <c r="L252" i="2" s="1"/>
  <c r="G252" i="2"/>
  <c r="K252" i="2"/>
  <c r="M252" i="2" s="1"/>
  <c r="J248" i="2"/>
  <c r="L248" i="2" s="1"/>
  <c r="G248" i="2"/>
  <c r="K248" i="2"/>
  <c r="M248" i="2" s="1"/>
  <c r="J244" i="2"/>
  <c r="L244" i="2" s="1"/>
  <c r="G244" i="2"/>
  <c r="K244" i="2"/>
  <c r="M244" i="2" s="1"/>
  <c r="J240" i="2"/>
  <c r="L240" i="2" s="1"/>
  <c r="G240" i="2"/>
  <c r="K240" i="2"/>
  <c r="M240" i="2" s="1"/>
  <c r="J236" i="2"/>
  <c r="L236" i="2" s="1"/>
  <c r="G236" i="2"/>
  <c r="K236" i="2"/>
  <c r="M236" i="2" s="1"/>
  <c r="J232" i="2"/>
  <c r="L232" i="2" s="1"/>
  <c r="G232" i="2"/>
  <c r="K232" i="2"/>
  <c r="M232" i="2" s="1"/>
  <c r="G228" i="2"/>
  <c r="K228" i="2"/>
  <c r="M228" i="2" s="1"/>
  <c r="J224" i="2"/>
  <c r="L224" i="2" s="1"/>
  <c r="G224" i="2"/>
  <c r="K224" i="2"/>
  <c r="M224" i="2" s="1"/>
  <c r="J220" i="2"/>
  <c r="L220" i="2" s="1"/>
  <c r="G220" i="2"/>
  <c r="J216" i="2"/>
  <c r="L216" i="2" s="1"/>
  <c r="G216" i="2"/>
  <c r="G212" i="2"/>
  <c r="J208" i="2"/>
  <c r="L208" i="2" s="1"/>
  <c r="G208" i="2"/>
  <c r="K208" i="2"/>
  <c r="M208" i="2" s="1"/>
  <c r="I204" i="2"/>
  <c r="K204" i="2" s="1"/>
  <c r="M204" i="2" s="1"/>
  <c r="I200" i="2"/>
  <c r="K200" i="2" s="1"/>
  <c r="M200" i="2" s="1"/>
  <c r="G200" i="2"/>
  <c r="L200" i="2"/>
  <c r="G196" i="2"/>
  <c r="H196" i="2"/>
  <c r="J196" i="2" s="1"/>
  <c r="L196" i="2" s="1"/>
  <c r="I196" i="2"/>
  <c r="K196" i="2" s="1"/>
  <c r="M196" i="2" s="1"/>
  <c r="I192" i="2"/>
  <c r="K192" i="2" s="1"/>
  <c r="G192" i="2"/>
  <c r="L192" i="2"/>
  <c r="G188" i="2"/>
  <c r="H188" i="2"/>
  <c r="J188" i="2" s="1"/>
  <c r="L188" i="2" s="1"/>
  <c r="I188" i="2"/>
  <c r="I184" i="2"/>
  <c r="L184" i="2"/>
  <c r="G184" i="2"/>
  <c r="G180" i="2"/>
  <c r="I180" i="2"/>
  <c r="K180" i="2" s="1"/>
  <c r="H180" i="2"/>
  <c r="J180" i="2" s="1"/>
  <c r="L180" i="2" s="1"/>
  <c r="I176" i="2"/>
  <c r="K176" i="2" s="1"/>
  <c r="G176" i="2"/>
  <c r="G172" i="2"/>
  <c r="H172" i="2"/>
  <c r="J172" i="2" s="1"/>
  <c r="L172" i="2" s="1"/>
  <c r="I172" i="2"/>
  <c r="K172" i="2" s="1"/>
  <c r="M172" i="2" s="1"/>
  <c r="E172" i="2" s="1"/>
  <c r="C172" i="3" s="1"/>
  <c r="I168" i="2"/>
  <c r="C168" i="2" s="1"/>
  <c r="G168" i="2"/>
  <c r="L168" i="2"/>
  <c r="G164" i="2"/>
  <c r="H164" i="2"/>
  <c r="J164" i="2" s="1"/>
  <c r="L164" i="2" s="1"/>
  <c r="I164" i="2"/>
  <c r="K164" i="2" s="1"/>
  <c r="M164" i="2" s="1"/>
  <c r="E164" i="2" s="1"/>
  <c r="C164" i="3" s="1"/>
  <c r="I160" i="2"/>
  <c r="K160" i="2" s="1"/>
  <c r="D160" i="2" s="1"/>
  <c r="B160" i="3" s="1"/>
  <c r="G160" i="2"/>
  <c r="L160" i="2"/>
  <c r="G156" i="2"/>
  <c r="I156" i="2"/>
  <c r="K156" i="2" s="1"/>
  <c r="M156" i="2" s="1"/>
  <c r="E156" i="2" s="1"/>
  <c r="C156" i="3" s="1"/>
  <c r="H156" i="2"/>
  <c r="J156" i="2" s="1"/>
  <c r="L156" i="2" s="1"/>
  <c r="I152" i="2"/>
  <c r="K152" i="2" s="1"/>
  <c r="D152" i="2" s="1"/>
  <c r="B152" i="3" s="1"/>
  <c r="G152" i="2"/>
  <c r="H148" i="2"/>
  <c r="J148" i="2" s="1"/>
  <c r="L148" i="2" s="1"/>
  <c r="G148" i="2"/>
  <c r="H144" i="2"/>
  <c r="J144" i="2" s="1"/>
  <c r="L144" i="2" s="1"/>
  <c r="I144" i="2"/>
  <c r="K144" i="2" s="1"/>
  <c r="M144" i="2" s="1"/>
  <c r="E144" i="2" s="1"/>
  <c r="C144" i="3" s="1"/>
  <c r="G140" i="2"/>
  <c r="I140" i="2"/>
  <c r="K140" i="2" s="1"/>
  <c r="M140" i="2" s="1"/>
  <c r="E140" i="2" s="1"/>
  <c r="C140" i="3" s="1"/>
  <c r="H140" i="2"/>
  <c r="J140" i="2" s="1"/>
  <c r="L140" i="2" s="1"/>
  <c r="I136" i="2"/>
  <c r="K136" i="2" s="1"/>
  <c r="D136" i="2" s="1"/>
  <c r="B136" i="3" s="1"/>
  <c r="G136" i="2"/>
  <c r="H132" i="2"/>
  <c r="J132" i="2" s="1"/>
  <c r="L132" i="2" s="1"/>
  <c r="G132" i="2"/>
  <c r="G128" i="2"/>
  <c r="I128" i="2"/>
  <c r="K128" i="2" s="1"/>
  <c r="M128" i="2" s="1"/>
  <c r="E128" i="2" s="1"/>
  <c r="C128" i="3" s="1"/>
  <c r="H128" i="2"/>
  <c r="J128" i="2" s="1"/>
  <c r="L128" i="2" s="1"/>
  <c r="I124" i="2"/>
  <c r="K124" i="2" s="1"/>
  <c r="M124" i="2" s="1"/>
  <c r="E124" i="2" s="1"/>
  <c r="C124" i="3" s="1"/>
  <c r="G124" i="2"/>
  <c r="G120" i="2"/>
  <c r="I120" i="2"/>
  <c r="C120" i="2" s="1"/>
  <c r="H120" i="2"/>
  <c r="J120" i="2" s="1"/>
  <c r="L120" i="2" s="1"/>
  <c r="I116" i="2"/>
  <c r="K116" i="2" s="1"/>
  <c r="M116" i="2" s="1"/>
  <c r="E116" i="2" s="1"/>
  <c r="C116" i="3" s="1"/>
  <c r="H116" i="2"/>
  <c r="J116" i="2" s="1"/>
  <c r="L116" i="2" s="1"/>
  <c r="G112" i="2"/>
  <c r="H112" i="2"/>
  <c r="J112" i="2" s="1"/>
  <c r="L112" i="2" s="1"/>
  <c r="I112" i="2"/>
  <c r="K112" i="2" s="1"/>
  <c r="M112" i="2" s="1"/>
  <c r="E112" i="2" s="1"/>
  <c r="C112" i="3" s="1"/>
  <c r="H108" i="2"/>
  <c r="J108" i="2" s="1"/>
  <c r="L108" i="2" s="1"/>
  <c r="I108" i="2"/>
  <c r="K108" i="2" s="1"/>
  <c r="M108" i="2" s="1"/>
  <c r="E108" i="2" s="1"/>
  <c r="C108" i="3" s="1"/>
  <c r="G104" i="2"/>
  <c r="H104" i="2"/>
  <c r="J104" i="2" s="1"/>
  <c r="L104" i="2" s="1"/>
  <c r="E104" i="2" s="1"/>
  <c r="C104" i="3" s="1"/>
  <c r="H100" i="2"/>
  <c r="J100" i="2" s="1"/>
  <c r="L100" i="2" s="1"/>
  <c r="I100" i="2"/>
  <c r="K100" i="2" s="1"/>
  <c r="M100" i="2" s="1"/>
  <c r="E100" i="2" s="1"/>
  <c r="C100" i="3" s="1"/>
  <c r="G100" i="2"/>
  <c r="G96" i="2"/>
  <c r="H96" i="2"/>
  <c r="J96" i="2" s="1"/>
  <c r="L96" i="2" s="1"/>
  <c r="I96" i="2"/>
  <c r="C96" i="2" s="1"/>
  <c r="H92" i="2"/>
  <c r="J92" i="2" s="1"/>
  <c r="L92" i="2" s="1"/>
  <c r="I92" i="2"/>
  <c r="K92" i="2" s="1"/>
  <c r="M92" i="2" s="1"/>
  <c r="E92" i="2" s="1"/>
  <c r="C92" i="3" s="1"/>
  <c r="G88" i="2"/>
  <c r="H88" i="2"/>
  <c r="J88" i="2" s="1"/>
  <c r="L88" i="2" s="1"/>
  <c r="I84" i="2"/>
  <c r="K84" i="2" s="1"/>
  <c r="M84" i="2" s="1"/>
  <c r="E84" i="2" s="1"/>
  <c r="C84" i="3" s="1"/>
  <c r="G84" i="2"/>
  <c r="H84" i="2"/>
  <c r="J84" i="2" s="1"/>
  <c r="L84" i="2" s="1"/>
  <c r="G80" i="2"/>
  <c r="H80" i="2"/>
  <c r="J80" i="2" s="1"/>
  <c r="L80" i="2" s="1"/>
  <c r="I80" i="2"/>
  <c r="C80" i="2" s="1"/>
  <c r="I76" i="2"/>
  <c r="K76" i="2" s="1"/>
  <c r="D76" i="2" s="1"/>
  <c r="B76" i="3" s="1"/>
  <c r="L76" i="2"/>
  <c r="G76" i="2"/>
  <c r="G72" i="2"/>
  <c r="H72" i="2"/>
  <c r="J72" i="2" s="1"/>
  <c r="L72" i="2" s="1"/>
  <c r="I72" i="2"/>
  <c r="K72" i="2" s="1"/>
  <c r="M72" i="2" s="1"/>
  <c r="E72" i="2" s="1"/>
  <c r="C72" i="3" s="1"/>
  <c r="I68" i="2"/>
  <c r="C68" i="2" s="1"/>
  <c r="G68" i="2"/>
  <c r="H68" i="2"/>
  <c r="J68" i="2" s="1"/>
  <c r="L68" i="2" s="1"/>
  <c r="G64" i="2"/>
  <c r="H64" i="2"/>
  <c r="I64" i="2"/>
  <c r="K64" i="2" s="1"/>
  <c r="I60" i="2"/>
  <c r="K60" i="2" s="1"/>
  <c r="M60" i="2" s="1"/>
  <c r="G60" i="2"/>
  <c r="G56" i="2"/>
  <c r="H56" i="2"/>
  <c r="J56" i="2" s="1"/>
  <c r="L56" i="2" s="1"/>
  <c r="I56" i="2"/>
  <c r="K56" i="2" s="1"/>
  <c r="D56" i="2" s="1"/>
  <c r="B56" i="3" s="1"/>
  <c r="I52" i="2"/>
  <c r="K52" i="2" s="1"/>
  <c r="D52" i="2" s="1"/>
  <c r="B52" i="3" s="1"/>
  <c r="G52" i="2"/>
  <c r="H52" i="2"/>
  <c r="J52" i="2" s="1"/>
  <c r="L52" i="2" s="1"/>
  <c r="G48" i="2"/>
  <c r="H48" i="2"/>
  <c r="J48" i="2" s="1"/>
  <c r="L48" i="2" s="1"/>
  <c r="I48" i="2"/>
  <c r="K48" i="2" s="1"/>
  <c r="M48" i="2" s="1"/>
  <c r="E48" i="2" s="1"/>
  <c r="C48" i="3" s="1"/>
  <c r="I44" i="2"/>
  <c r="K44" i="2" s="1"/>
  <c r="M44" i="2" s="1"/>
  <c r="E44" i="2" s="1"/>
  <c r="C44" i="3" s="1"/>
  <c r="G44" i="2"/>
  <c r="H44" i="2"/>
  <c r="J44" i="2" s="1"/>
  <c r="L44" i="2" s="1"/>
  <c r="G40" i="2"/>
  <c r="H40" i="2"/>
  <c r="J40" i="2" s="1"/>
  <c r="L40" i="2" s="1"/>
  <c r="I40" i="2"/>
  <c r="K40" i="2" s="1"/>
  <c r="M40" i="2" s="1"/>
  <c r="E40" i="2" s="1"/>
  <c r="C40" i="3" s="1"/>
  <c r="G36" i="2"/>
  <c r="H36" i="2"/>
  <c r="J36" i="2" s="1"/>
  <c r="L36" i="2" s="1"/>
  <c r="I36" i="2"/>
  <c r="K36" i="2" s="1"/>
  <c r="M36" i="2" s="1"/>
  <c r="E36" i="2" s="1"/>
  <c r="C36" i="3" s="1"/>
  <c r="H32" i="2"/>
  <c r="J32" i="2" s="1"/>
  <c r="L32" i="2" s="1"/>
  <c r="I32" i="2"/>
  <c r="K32" i="2" s="1"/>
  <c r="M32" i="2" s="1"/>
  <c r="E32" i="2" s="1"/>
  <c r="C32" i="3" s="1"/>
  <c r="H28" i="2"/>
  <c r="J28" i="2" s="1"/>
  <c r="L28" i="2" s="1"/>
  <c r="I28" i="2"/>
  <c r="K28" i="2" s="1"/>
  <c r="M28" i="2" s="1"/>
  <c r="E28" i="2" s="1"/>
  <c r="C28" i="3" s="1"/>
  <c r="I24" i="2"/>
  <c r="K24" i="2" s="1"/>
  <c r="M24" i="2" s="1"/>
  <c r="E24" i="2" s="1"/>
  <c r="C24" i="3" s="1"/>
  <c r="G24" i="2"/>
  <c r="I20" i="2"/>
  <c r="K20" i="2" s="1"/>
  <c r="D20" i="2" s="1"/>
  <c r="B20" i="3" s="1"/>
  <c r="G20" i="2"/>
  <c r="K16" i="2"/>
  <c r="M16" i="2" s="1"/>
  <c r="E16" i="2" s="1"/>
  <c r="C16" i="3" s="1"/>
  <c r="G16" i="2"/>
  <c r="H16" i="2"/>
  <c r="J16" i="2" s="1"/>
  <c r="L16" i="2" s="1"/>
  <c r="K12" i="2"/>
  <c r="M12" i="2" s="1"/>
  <c r="E12" i="2" s="1"/>
  <c r="C12" i="3" s="1"/>
  <c r="G12" i="2"/>
  <c r="H12" i="2"/>
  <c r="J12" i="2" s="1"/>
  <c r="L12" i="2" s="1"/>
  <c r="G8" i="2"/>
  <c r="H8" i="2"/>
  <c r="J8" i="2" s="1"/>
  <c r="L8" i="2" s="1"/>
  <c r="I8" i="2"/>
  <c r="C8" i="2" s="1"/>
  <c r="G4" i="2"/>
  <c r="H4" i="2"/>
  <c r="J4" i="2" s="1"/>
  <c r="L4" i="2" s="1"/>
  <c r="I4" i="2"/>
  <c r="K4" i="2" s="1"/>
  <c r="M4" i="2" s="1"/>
  <c r="E4" i="2" s="1"/>
  <c r="C4" i="3" s="1"/>
  <c r="I255" i="2"/>
  <c r="K255" i="2" s="1"/>
  <c r="M255" i="2" s="1"/>
  <c r="I251" i="2"/>
  <c r="K251" i="2" s="1"/>
  <c r="M251" i="2" s="1"/>
  <c r="I247" i="2"/>
  <c r="K247" i="2" s="1"/>
  <c r="M247" i="2" s="1"/>
  <c r="I243" i="2"/>
  <c r="K243" i="2" s="1"/>
  <c r="M243" i="2" s="1"/>
  <c r="I239" i="2"/>
  <c r="K239" i="2" s="1"/>
  <c r="M239" i="2" s="1"/>
  <c r="I235" i="2"/>
  <c r="K235" i="2" s="1"/>
  <c r="M235" i="2" s="1"/>
  <c r="I231" i="2"/>
  <c r="K231" i="2" s="1"/>
  <c r="M231" i="2" s="1"/>
  <c r="I227" i="2"/>
  <c r="K227" i="2" s="1"/>
  <c r="M227" i="2" s="1"/>
  <c r="I223" i="2"/>
  <c r="K223" i="2" s="1"/>
  <c r="M223" i="2" s="1"/>
  <c r="I219" i="2"/>
  <c r="I215" i="2"/>
  <c r="K215" i="2" s="1"/>
  <c r="M215" i="2" s="1"/>
  <c r="I211" i="2"/>
  <c r="K211" i="2" s="1"/>
  <c r="M211" i="2" s="1"/>
  <c r="H204" i="2"/>
  <c r="J204" i="2" s="1"/>
  <c r="L204" i="2" s="1"/>
  <c r="I199" i="2"/>
  <c r="K188" i="2"/>
  <c r="M188" i="2" s="1"/>
  <c r="H176" i="2"/>
  <c r="J176" i="2" s="1"/>
  <c r="L176" i="2" s="1"/>
  <c r="G171" i="2"/>
  <c r="I167" i="2"/>
  <c r="K167" i="2" s="1"/>
  <c r="D167" i="2" s="1"/>
  <c r="B167" i="3" s="1"/>
  <c r="I148" i="2"/>
  <c r="K148" i="2" s="1"/>
  <c r="M148" i="2" s="1"/>
  <c r="E148" i="2" s="1"/>
  <c r="C148" i="3" s="1"/>
  <c r="I132" i="2"/>
  <c r="K132" i="2" s="1"/>
  <c r="M132" i="2" s="1"/>
  <c r="E132" i="2" s="1"/>
  <c r="C132" i="3" s="1"/>
  <c r="H124" i="2"/>
  <c r="J124" i="2" s="1"/>
  <c r="L124" i="2" s="1"/>
  <c r="G116" i="2"/>
  <c r="H99" i="2"/>
  <c r="J99" i="2" s="1"/>
  <c r="L99" i="2" s="1"/>
  <c r="I88" i="2"/>
  <c r="K88" i="2" s="1"/>
  <c r="D88" i="2" s="1"/>
  <c r="B88" i="3" s="1"/>
  <c r="I83" i="2"/>
  <c r="K83" i="2" s="1"/>
  <c r="D83" i="2" s="1"/>
  <c r="B83" i="3" s="1"/>
  <c r="H60" i="2"/>
  <c r="J60" i="2" s="1"/>
  <c r="G55" i="2"/>
  <c r="H24" i="2"/>
  <c r="J24" i="2" s="1"/>
  <c r="L24" i="2" s="1"/>
  <c r="I118" i="2"/>
  <c r="C118" i="2" s="1"/>
  <c r="A118" i="3" s="1"/>
  <c r="G114" i="2"/>
  <c r="H110" i="2"/>
  <c r="J110" i="2" s="1"/>
  <c r="L110" i="2" s="1"/>
  <c r="I110" i="2"/>
  <c r="K110" i="2" s="1"/>
  <c r="M110" i="2" s="1"/>
  <c r="E110" i="2" s="1"/>
  <c r="G106" i="2"/>
  <c r="K106" i="2"/>
  <c r="M106" i="2" s="1"/>
  <c r="E106" i="2" s="1"/>
  <c r="H102" i="2"/>
  <c r="J102" i="2" s="1"/>
  <c r="L102" i="2" s="1"/>
  <c r="I102" i="2"/>
  <c r="C102" i="2" s="1"/>
  <c r="A102" i="3" s="1"/>
  <c r="G98" i="2"/>
  <c r="H94" i="2"/>
  <c r="J94" i="2" s="1"/>
  <c r="L94" i="2" s="1"/>
  <c r="I94" i="2"/>
  <c r="C94" i="2" s="1"/>
  <c r="A94" i="3" s="1"/>
  <c r="G90" i="2"/>
  <c r="K90" i="2"/>
  <c r="M90" i="2" s="1"/>
  <c r="H86" i="2"/>
  <c r="I86" i="2"/>
  <c r="K86" i="2" s="1"/>
  <c r="M86" i="2" s="1"/>
  <c r="G82" i="2"/>
  <c r="H78" i="2"/>
  <c r="J78" i="2" s="1"/>
  <c r="L78" i="2" s="1"/>
  <c r="I78" i="2"/>
  <c r="C78" i="2" s="1"/>
  <c r="A78" i="3" s="1"/>
  <c r="J74" i="2"/>
  <c r="L74" i="2" s="1"/>
  <c r="G74" i="2"/>
  <c r="H70" i="2"/>
  <c r="I70" i="2"/>
  <c r="K70" i="2" s="1"/>
  <c r="M70" i="2" s="1"/>
  <c r="G66" i="2"/>
  <c r="H62" i="2"/>
  <c r="J62" i="2" s="1"/>
  <c r="I62" i="2"/>
  <c r="K62" i="2" s="1"/>
  <c r="M62" i="2" s="1"/>
  <c r="G58" i="2"/>
  <c r="H54" i="2"/>
  <c r="J54" i="2" s="1"/>
  <c r="L54" i="2" s="1"/>
  <c r="I54" i="2"/>
  <c r="C54" i="2" s="1"/>
  <c r="A54" i="3" s="1"/>
  <c r="G50" i="2"/>
  <c r="H46" i="2"/>
  <c r="J46" i="2" s="1"/>
  <c r="L46" i="2" s="1"/>
  <c r="I46" i="2"/>
  <c r="C46" i="2" s="1"/>
  <c r="A46" i="3" s="1"/>
  <c r="G42" i="2"/>
  <c r="H42" i="2"/>
  <c r="J42" i="2" s="1"/>
  <c r="L42" i="2" s="1"/>
  <c r="I42" i="2"/>
  <c r="K42" i="2" s="1"/>
  <c r="M42" i="2" s="1"/>
  <c r="E42" i="2" s="1"/>
  <c r="H38" i="2"/>
  <c r="J38" i="2" s="1"/>
  <c r="L38" i="2" s="1"/>
  <c r="I38" i="2"/>
  <c r="C38" i="2" s="1"/>
  <c r="A38" i="3" s="1"/>
  <c r="I34" i="2"/>
  <c r="K34" i="2" s="1"/>
  <c r="D34" i="2" s="1"/>
  <c r="B34" i="3" s="1"/>
  <c r="I30" i="2"/>
  <c r="K30" i="2" s="1"/>
  <c r="M30" i="2" s="1"/>
  <c r="G26" i="2"/>
  <c r="G22" i="2"/>
  <c r="G18" i="2"/>
  <c r="H18" i="2"/>
  <c r="J18" i="2" s="1"/>
  <c r="L18" i="2" s="1"/>
  <c r="G14" i="2"/>
  <c r="H14" i="2"/>
  <c r="J14" i="2" s="1"/>
  <c r="L14" i="2" s="1"/>
  <c r="H10" i="2"/>
  <c r="J10" i="2" s="1"/>
  <c r="L10" i="2" s="1"/>
  <c r="I10" i="2"/>
  <c r="C10" i="2" s="1"/>
  <c r="A10" i="3" s="1"/>
  <c r="G10" i="2"/>
  <c r="H6" i="2"/>
  <c r="I6" i="2"/>
  <c r="K6" i="2" s="1"/>
  <c r="M6" i="2" s="1"/>
  <c r="G6" i="2"/>
  <c r="K206" i="2"/>
  <c r="M206" i="2" s="1"/>
  <c r="G206" i="2"/>
  <c r="I202" i="2"/>
  <c r="G198" i="2"/>
  <c r="I194" i="2"/>
  <c r="K194" i="2" s="1"/>
  <c r="M194" i="2" s="1"/>
  <c r="I193" i="2"/>
  <c r="K193" i="2" s="1"/>
  <c r="M193" i="2" s="1"/>
  <c r="G190" i="2"/>
  <c r="I186" i="2"/>
  <c r="K186" i="2" s="1"/>
  <c r="M186" i="2" s="1"/>
  <c r="G182" i="2"/>
  <c r="I178" i="2"/>
  <c r="K178" i="2" s="1"/>
  <c r="M178" i="2" s="1"/>
  <c r="I177" i="2"/>
  <c r="G174" i="2"/>
  <c r="G173" i="2"/>
  <c r="I170" i="2"/>
  <c r="K170" i="2" s="1"/>
  <c r="M170" i="2" s="1"/>
  <c r="E170" i="2" s="1"/>
  <c r="C170" i="3" s="1"/>
  <c r="G166" i="2"/>
  <c r="I162" i="2"/>
  <c r="K162" i="2" s="1"/>
  <c r="M162" i="2" s="1"/>
  <c r="E162" i="2" s="1"/>
  <c r="C162" i="3" s="1"/>
  <c r="I161" i="2"/>
  <c r="K161" i="2" s="1"/>
  <c r="M161" i="2" s="1"/>
  <c r="G158" i="2"/>
  <c r="I154" i="2"/>
  <c r="C154" i="2" s="1"/>
  <c r="A154" i="3" s="1"/>
  <c r="G150" i="2"/>
  <c r="I146" i="2"/>
  <c r="K146" i="2" s="1"/>
  <c r="M146" i="2" s="1"/>
  <c r="J145" i="2"/>
  <c r="L145" i="2" s="1"/>
  <c r="L142" i="2"/>
  <c r="G142" i="2"/>
  <c r="I138" i="2"/>
  <c r="K138" i="2" s="1"/>
  <c r="M138" i="2" s="1"/>
  <c r="E138" i="2" s="1"/>
  <c r="G134" i="2"/>
  <c r="H130" i="2"/>
  <c r="I129" i="2"/>
  <c r="K129" i="2" s="1"/>
  <c r="M129" i="2" s="1"/>
  <c r="E129" i="2" s="1"/>
  <c r="C129" i="3" s="1"/>
  <c r="J126" i="2"/>
  <c r="L126" i="2" s="1"/>
  <c r="H122" i="2"/>
  <c r="J122" i="2" s="1"/>
  <c r="L122" i="2" s="1"/>
  <c r="G118" i="2"/>
  <c r="I114" i="2"/>
  <c r="C114" i="2" s="1"/>
  <c r="A114" i="3" s="1"/>
  <c r="G102" i="2"/>
  <c r="I98" i="2"/>
  <c r="C98" i="2" s="1"/>
  <c r="A98" i="3" s="1"/>
  <c r="G86" i="2"/>
  <c r="I82" i="2"/>
  <c r="K82" i="2" s="1"/>
  <c r="M82" i="2" s="1"/>
  <c r="E82" i="2" s="1"/>
  <c r="G70" i="2"/>
  <c r="I66" i="2"/>
  <c r="K66" i="2" s="1"/>
  <c r="M66" i="2" s="1"/>
  <c r="E66" i="2" s="1"/>
  <c r="G54" i="2"/>
  <c r="I50" i="2"/>
  <c r="K50" i="2" s="1"/>
  <c r="M50" i="2" s="1"/>
  <c r="E50" i="2" s="1"/>
  <c r="G45" i="2"/>
  <c r="G38" i="2"/>
  <c r="H34" i="2"/>
  <c r="J34" i="2" s="1"/>
  <c r="L34" i="2" s="1"/>
  <c r="H30" i="2"/>
  <c r="J30" i="2" s="1"/>
  <c r="I26" i="2"/>
  <c r="C26" i="2" s="1"/>
  <c r="A26" i="3" s="1"/>
  <c r="I22" i="2"/>
  <c r="K22" i="2" s="1"/>
  <c r="M22" i="2" s="1"/>
  <c r="E22" i="2" s="1"/>
  <c r="I117" i="2"/>
  <c r="K117" i="2" s="1"/>
  <c r="M117" i="2" s="1"/>
  <c r="E117" i="2" s="1"/>
  <c r="C117" i="3" s="1"/>
  <c r="J113" i="2"/>
  <c r="G113" i="2"/>
  <c r="H109" i="2"/>
  <c r="J109" i="2" s="1"/>
  <c r="L109" i="2" s="1"/>
  <c r="I109" i="2"/>
  <c r="K109" i="2" s="1"/>
  <c r="D109" i="2" s="1"/>
  <c r="G105" i="2"/>
  <c r="H101" i="2"/>
  <c r="J101" i="2" s="1"/>
  <c r="L101" i="2" s="1"/>
  <c r="I101" i="2"/>
  <c r="C101" i="2" s="1"/>
  <c r="A101" i="3" s="1"/>
  <c r="G97" i="2"/>
  <c r="H93" i="2"/>
  <c r="J93" i="2" s="1"/>
  <c r="L93" i="2" s="1"/>
  <c r="I93" i="2"/>
  <c r="K93" i="2" s="1"/>
  <c r="M93" i="2" s="1"/>
  <c r="E93" i="2" s="1"/>
  <c r="C93" i="3" s="1"/>
  <c r="G89" i="2"/>
  <c r="I85" i="2"/>
  <c r="C85" i="2" s="1"/>
  <c r="A85" i="3" s="1"/>
  <c r="J85" i="2"/>
  <c r="L85" i="2" s="1"/>
  <c r="G81" i="2"/>
  <c r="H77" i="2"/>
  <c r="J77" i="2" s="1"/>
  <c r="L77" i="2" s="1"/>
  <c r="I77" i="2"/>
  <c r="K77" i="2" s="1"/>
  <c r="M77" i="2" s="1"/>
  <c r="E77" i="2" s="1"/>
  <c r="C77" i="3" s="1"/>
  <c r="G73" i="2"/>
  <c r="H69" i="2"/>
  <c r="J69" i="2" s="1"/>
  <c r="L69" i="2" s="1"/>
  <c r="I69" i="2"/>
  <c r="C69" i="2" s="1"/>
  <c r="A69" i="3" s="1"/>
  <c r="G65" i="2"/>
  <c r="H61" i="2"/>
  <c r="J61" i="2" s="1"/>
  <c r="L61" i="2" s="1"/>
  <c r="I61" i="2"/>
  <c r="C61" i="2" s="1"/>
  <c r="A61" i="3" s="1"/>
  <c r="G57" i="2"/>
  <c r="H53" i="2"/>
  <c r="J53" i="2" s="1"/>
  <c r="L53" i="2" s="1"/>
  <c r="I53" i="2"/>
  <c r="K53" i="2" s="1"/>
  <c r="M53" i="2" s="1"/>
  <c r="E53" i="2" s="1"/>
  <c r="C53" i="3" s="1"/>
  <c r="L49" i="2"/>
  <c r="G49" i="2"/>
  <c r="H45" i="2"/>
  <c r="J45" i="2" s="1"/>
  <c r="L45" i="2" s="1"/>
  <c r="I45" i="2"/>
  <c r="C45" i="2" s="1"/>
  <c r="A45" i="3" s="1"/>
  <c r="G41" i="2"/>
  <c r="G37" i="2"/>
  <c r="H37" i="2"/>
  <c r="J37" i="2" s="1"/>
  <c r="L37" i="2" s="1"/>
  <c r="H33" i="2"/>
  <c r="J33" i="2" s="1"/>
  <c r="L33" i="2" s="1"/>
  <c r="I33" i="2"/>
  <c r="C33" i="2" s="1"/>
  <c r="A33" i="3" s="1"/>
  <c r="G33" i="2"/>
  <c r="H29" i="2"/>
  <c r="I29" i="2"/>
  <c r="K29" i="2" s="1"/>
  <c r="M29" i="2" s="1"/>
  <c r="G29" i="2"/>
  <c r="I25" i="2"/>
  <c r="C25" i="2" s="1"/>
  <c r="A25" i="3" s="1"/>
  <c r="G25" i="2"/>
  <c r="H25" i="2"/>
  <c r="J25" i="2" s="1"/>
  <c r="L25" i="2" s="1"/>
  <c r="I21" i="2"/>
  <c r="K21" i="2" s="1"/>
  <c r="M21" i="2" s="1"/>
  <c r="E21" i="2" s="1"/>
  <c r="C21" i="3" s="1"/>
  <c r="G21" i="2"/>
  <c r="H21" i="2"/>
  <c r="J21" i="2" s="1"/>
  <c r="L21" i="2" s="1"/>
  <c r="G17" i="2"/>
  <c r="H17" i="2"/>
  <c r="J17" i="2" s="1"/>
  <c r="L17" i="2" s="1"/>
  <c r="I17" i="2"/>
  <c r="K17" i="2" s="1"/>
  <c r="M17" i="2" s="1"/>
  <c r="E17" i="2" s="1"/>
  <c r="C17" i="3" s="1"/>
  <c r="G13" i="2"/>
  <c r="H13" i="2"/>
  <c r="J13" i="2" s="1"/>
  <c r="L13" i="2" s="1"/>
  <c r="I13" i="2"/>
  <c r="C13" i="2" s="1"/>
  <c r="A13" i="3" s="1"/>
  <c r="G9" i="2"/>
  <c r="H9" i="2"/>
  <c r="J9" i="2" s="1"/>
  <c r="L9" i="2" s="1"/>
  <c r="I9" i="2"/>
  <c r="C9" i="2" s="1"/>
  <c r="A9" i="3" s="1"/>
  <c r="G5" i="2"/>
  <c r="H5" i="2"/>
  <c r="J5" i="2" s="1"/>
  <c r="L5" i="2" s="1"/>
  <c r="I5" i="2"/>
  <c r="K5" i="2" s="1"/>
  <c r="M5" i="2" s="1"/>
  <c r="E5" i="2" s="1"/>
  <c r="C5" i="3" s="1"/>
  <c r="I254" i="2"/>
  <c r="I253" i="2"/>
  <c r="I250" i="2"/>
  <c r="K250" i="2" s="1"/>
  <c r="M250" i="2" s="1"/>
  <c r="I249" i="2"/>
  <c r="I246" i="2"/>
  <c r="I245" i="2"/>
  <c r="K245" i="2" s="1"/>
  <c r="I242" i="2"/>
  <c r="K242" i="2" s="1"/>
  <c r="M242" i="2" s="1"/>
  <c r="I241" i="2"/>
  <c r="I238" i="2"/>
  <c r="I237" i="2"/>
  <c r="I234" i="2"/>
  <c r="K234" i="2" s="1"/>
  <c r="M234" i="2" s="1"/>
  <c r="I233" i="2"/>
  <c r="I230" i="2"/>
  <c r="I229" i="2"/>
  <c r="K229" i="2" s="1"/>
  <c r="I226" i="2"/>
  <c r="K226" i="2" s="1"/>
  <c r="M226" i="2" s="1"/>
  <c r="I225" i="2"/>
  <c r="I222" i="2"/>
  <c r="I221" i="2"/>
  <c r="K221" i="2" s="1"/>
  <c r="M221" i="2" s="1"/>
  <c r="I218" i="2"/>
  <c r="K218" i="2" s="1"/>
  <c r="M218" i="2" s="1"/>
  <c r="I217" i="2"/>
  <c r="I214" i="2"/>
  <c r="I213" i="2"/>
  <c r="I210" i="2"/>
  <c r="K210" i="2" s="1"/>
  <c r="M210" i="2" s="1"/>
  <c r="I209" i="2"/>
  <c r="K209" i="2" s="1"/>
  <c r="J206" i="2"/>
  <c r="J205" i="2"/>
  <c r="L205" i="2" s="1"/>
  <c r="H202" i="2"/>
  <c r="J202" i="2" s="1"/>
  <c r="L202" i="2" s="1"/>
  <c r="H201" i="2"/>
  <c r="J198" i="2"/>
  <c r="L197" i="2"/>
  <c r="H194" i="2"/>
  <c r="J194" i="2" s="1"/>
  <c r="L194" i="2" s="1"/>
  <c r="H193" i="2"/>
  <c r="J190" i="2"/>
  <c r="L189" i="2"/>
  <c r="H186" i="2"/>
  <c r="J186" i="2" s="1"/>
  <c r="L186" i="2" s="1"/>
  <c r="H185" i="2"/>
  <c r="L181" i="2"/>
  <c r="H178" i="2"/>
  <c r="J178" i="2" s="1"/>
  <c r="L178" i="2" s="1"/>
  <c r="H177" i="2"/>
  <c r="J177" i="2" s="1"/>
  <c r="L177" i="2" s="1"/>
  <c r="J174" i="2"/>
  <c r="L174" i="2" s="1"/>
  <c r="L173" i="2"/>
  <c r="H170" i="2"/>
  <c r="J170" i="2" s="1"/>
  <c r="L170" i="2" s="1"/>
  <c r="H169" i="2"/>
  <c r="C169" i="2" s="1"/>
  <c r="H162" i="2"/>
  <c r="J162" i="2" s="1"/>
  <c r="L162" i="2" s="1"/>
  <c r="H161" i="2"/>
  <c r="J158" i="2"/>
  <c r="L158" i="2" s="1"/>
  <c r="H154" i="2"/>
  <c r="J154" i="2" s="1"/>
  <c r="L154" i="2" s="1"/>
  <c r="I153" i="2"/>
  <c r="C153" i="2" s="1"/>
  <c r="A153" i="3" s="1"/>
  <c r="G149" i="2"/>
  <c r="H146" i="2"/>
  <c r="J146" i="2" s="1"/>
  <c r="I145" i="2"/>
  <c r="C145" i="2" s="1"/>
  <c r="A145" i="3" s="1"/>
  <c r="K141" i="2"/>
  <c r="M141" i="2" s="1"/>
  <c r="E141" i="2" s="1"/>
  <c r="C141" i="3" s="1"/>
  <c r="G141" i="2"/>
  <c r="H138" i="2"/>
  <c r="J138" i="2" s="1"/>
  <c r="L138" i="2" s="1"/>
  <c r="I137" i="2"/>
  <c r="C137" i="2" s="1"/>
  <c r="A137" i="3" s="1"/>
  <c r="G133" i="2"/>
  <c r="G130" i="2"/>
  <c r="H129" i="2"/>
  <c r="J129" i="2" s="1"/>
  <c r="L129" i="2" s="1"/>
  <c r="I126" i="2"/>
  <c r="C126" i="2" s="1"/>
  <c r="A126" i="3" s="1"/>
  <c r="I125" i="2"/>
  <c r="K125" i="2" s="1"/>
  <c r="M125" i="2" s="1"/>
  <c r="E125" i="2" s="1"/>
  <c r="C125" i="3" s="1"/>
  <c r="K122" i="2"/>
  <c r="M122" i="2" s="1"/>
  <c r="E122" i="2" s="1"/>
  <c r="G122" i="2"/>
  <c r="G121" i="2"/>
  <c r="H114" i="2"/>
  <c r="J114" i="2" s="1"/>
  <c r="L114" i="2" s="1"/>
  <c r="H105" i="2"/>
  <c r="J105" i="2" s="1"/>
  <c r="H98" i="2"/>
  <c r="J98" i="2" s="1"/>
  <c r="L98" i="2" s="1"/>
  <c r="H89" i="2"/>
  <c r="H82" i="2"/>
  <c r="J82" i="2" s="1"/>
  <c r="L82" i="2" s="1"/>
  <c r="H73" i="2"/>
  <c r="H66" i="2"/>
  <c r="J66" i="2" s="1"/>
  <c r="L66" i="2" s="1"/>
  <c r="H57" i="2"/>
  <c r="H50" i="2"/>
  <c r="J50" i="2" s="1"/>
  <c r="L50" i="2" s="1"/>
  <c r="H41" i="2"/>
  <c r="J41" i="2" s="1"/>
  <c r="L41" i="2" s="1"/>
  <c r="I37" i="2"/>
  <c r="K37" i="2" s="1"/>
  <c r="M37" i="2" s="1"/>
  <c r="E37" i="2" s="1"/>
  <c r="C37" i="3" s="1"/>
  <c r="G34" i="2"/>
  <c r="G30" i="2"/>
  <c r="H26" i="2"/>
  <c r="J26" i="2" s="1"/>
  <c r="L26" i="2" s="1"/>
  <c r="H22" i="2"/>
  <c r="J22" i="2" s="1"/>
  <c r="L22" i="2" s="1"/>
  <c r="I18" i="2"/>
  <c r="K18" i="2" s="1"/>
  <c r="D18" i="2" s="1"/>
  <c r="B18" i="3" s="1"/>
  <c r="I14" i="2"/>
  <c r="C14" i="2" s="1"/>
  <c r="A14" i="3" s="1"/>
  <c r="B2" i="2"/>
  <c r="C32" i="1"/>
  <c r="D32" i="1" s="1"/>
  <c r="D22" i="1"/>
  <c r="E22" i="1" s="1"/>
  <c r="C15" i="1"/>
  <c r="D15" i="1" s="1"/>
  <c r="E15" i="1" s="1"/>
  <c r="C21" i="1"/>
  <c r="C17" i="1"/>
  <c r="D17" i="1" s="1"/>
  <c r="E17" i="1" s="1"/>
  <c r="C13" i="1"/>
  <c r="D13" i="1" s="1"/>
  <c r="E13" i="1" s="1"/>
  <c r="C11" i="1"/>
  <c r="D11" i="1" s="1"/>
  <c r="E11" i="1" s="1"/>
  <c r="A68" i="3" l="1"/>
  <c r="C122" i="3"/>
  <c r="C50" i="3"/>
  <c r="C82" i="3"/>
  <c r="C42" i="3"/>
  <c r="C106" i="3"/>
  <c r="A96" i="3"/>
  <c r="A120" i="3"/>
  <c r="A31" i="3"/>
  <c r="A27" i="3"/>
  <c r="A87" i="3"/>
  <c r="B109" i="3"/>
  <c r="A8" i="3"/>
  <c r="A143" i="3"/>
  <c r="A155" i="3"/>
  <c r="A63" i="3"/>
  <c r="A12" i="3"/>
  <c r="A169" i="3"/>
  <c r="C22" i="3"/>
  <c r="C66" i="3"/>
  <c r="C110" i="3"/>
  <c r="A80" i="3"/>
  <c r="A35" i="3"/>
  <c r="C158" i="3"/>
  <c r="A141" i="3"/>
  <c r="A135" i="3"/>
  <c r="A16" i="3"/>
  <c r="C138" i="3"/>
  <c r="A168" i="3"/>
  <c r="A75" i="3"/>
  <c r="A159" i="3"/>
  <c r="A71" i="3"/>
  <c r="A95" i="3"/>
  <c r="A115" i="3"/>
  <c r="C74" i="3"/>
  <c r="A130" i="3"/>
  <c r="A175" i="3"/>
  <c r="C15" i="2"/>
  <c r="D23" i="2"/>
  <c r="B23" i="3" s="1"/>
  <c r="C47" i="2"/>
  <c r="D59" i="2"/>
  <c r="B59" i="3" s="1"/>
  <c r="C83" i="2"/>
  <c r="C99" i="2"/>
  <c r="C151" i="2"/>
  <c r="C4" i="2"/>
  <c r="C40" i="2"/>
  <c r="D44" i="2"/>
  <c r="B44" i="3" s="1"/>
  <c r="C56" i="2"/>
  <c r="D60" i="2"/>
  <c r="B60" i="3" s="1"/>
  <c r="C72" i="2"/>
  <c r="D104" i="2"/>
  <c r="B104" i="3" s="1"/>
  <c r="D108" i="2"/>
  <c r="B108" i="3" s="1"/>
  <c r="D112" i="2"/>
  <c r="B112" i="3" s="1"/>
  <c r="D128" i="2"/>
  <c r="B128" i="3" s="1"/>
  <c r="C136" i="2"/>
  <c r="C140" i="2"/>
  <c r="D156" i="2"/>
  <c r="B156" i="3" s="1"/>
  <c r="C172" i="2"/>
  <c r="C73" i="2"/>
  <c r="A73" i="3" s="1"/>
  <c r="C81" i="2"/>
  <c r="A81" i="3" s="1"/>
  <c r="C5" i="2"/>
  <c r="A5" i="3" s="1"/>
  <c r="C21" i="2"/>
  <c r="A21" i="3" s="1"/>
  <c r="C37" i="2"/>
  <c r="A37" i="3" s="1"/>
  <c r="D49" i="2"/>
  <c r="D77" i="2"/>
  <c r="C89" i="2"/>
  <c r="A89" i="3" s="1"/>
  <c r="D105" i="2"/>
  <c r="D113" i="2"/>
  <c r="D121" i="2"/>
  <c r="D141" i="2"/>
  <c r="B141" i="3" s="1"/>
  <c r="D157" i="2"/>
  <c r="B157" i="3" s="1"/>
  <c r="D165" i="2"/>
  <c r="C30" i="2"/>
  <c r="A30" i="3" s="1"/>
  <c r="D42" i="2"/>
  <c r="B42" i="3" s="1"/>
  <c r="C50" i="2"/>
  <c r="A50" i="3" s="1"/>
  <c r="C74" i="2"/>
  <c r="A74" i="3" s="1"/>
  <c r="C82" i="2"/>
  <c r="A82" i="3" s="1"/>
  <c r="C110" i="2"/>
  <c r="A110" i="3" s="1"/>
  <c r="C51" i="2"/>
  <c r="C103" i="2"/>
  <c r="D127" i="2"/>
  <c r="B127" i="3" s="1"/>
  <c r="C131" i="2"/>
  <c r="C11" i="2"/>
  <c r="D19" i="2"/>
  <c r="B19" i="3" s="1"/>
  <c r="C43" i="2"/>
  <c r="D55" i="2"/>
  <c r="B55" i="3" s="1"/>
  <c r="C67" i="2"/>
  <c r="C91" i="2"/>
  <c r="C123" i="2"/>
  <c r="D4" i="2"/>
  <c r="B4" i="3" s="1"/>
  <c r="C28" i="2"/>
  <c r="C32" i="2"/>
  <c r="C36" i="2"/>
  <c r="D40" i="2"/>
  <c r="B40" i="3" s="1"/>
  <c r="C52" i="2"/>
  <c r="D72" i="2"/>
  <c r="B72" i="3" s="1"/>
  <c r="C88" i="2"/>
  <c r="C92" i="2"/>
  <c r="D100" i="2"/>
  <c r="B100" i="3" s="1"/>
  <c r="C116" i="2"/>
  <c r="D124" i="2"/>
  <c r="B124" i="3" s="1"/>
  <c r="C132" i="2"/>
  <c r="D144" i="2"/>
  <c r="B144" i="3" s="1"/>
  <c r="D148" i="2"/>
  <c r="B148" i="3" s="1"/>
  <c r="C160" i="2"/>
  <c r="C164" i="2"/>
  <c r="C53" i="2"/>
  <c r="A53" i="3" s="1"/>
  <c r="C65" i="2"/>
  <c r="A65" i="3" s="1"/>
  <c r="C17" i="2"/>
  <c r="A17" i="3" s="1"/>
  <c r="D41" i="2"/>
  <c r="C97" i="2"/>
  <c r="A97" i="3" s="1"/>
  <c r="C105" i="2"/>
  <c r="A105" i="3" s="1"/>
  <c r="C113" i="2"/>
  <c r="A113" i="3" s="1"/>
  <c r="C121" i="2"/>
  <c r="A121" i="3" s="1"/>
  <c r="C157" i="2"/>
  <c r="C165" i="2"/>
  <c r="A165" i="3" s="1"/>
  <c r="D22" i="2"/>
  <c r="B22" i="3" s="1"/>
  <c r="C42" i="2"/>
  <c r="A42" i="3" s="1"/>
  <c r="D62" i="2"/>
  <c r="B62" i="3" s="1"/>
  <c r="D66" i="2"/>
  <c r="B66" i="3" s="1"/>
  <c r="C70" i="2"/>
  <c r="A70" i="3" s="1"/>
  <c r="D122" i="2"/>
  <c r="B122" i="3" s="1"/>
  <c r="D122" i="3" s="1"/>
  <c r="D138" i="2"/>
  <c r="B138" i="3" s="1"/>
  <c r="D146" i="2"/>
  <c r="B146" i="3" s="1"/>
  <c r="D158" i="2"/>
  <c r="B158" i="3" s="1"/>
  <c r="D162" i="2"/>
  <c r="B162" i="3" s="1"/>
  <c r="D170" i="2"/>
  <c r="B170" i="3" s="1"/>
  <c r="D174" i="2"/>
  <c r="B174" i="3" s="1"/>
  <c r="C79" i="2"/>
  <c r="D119" i="2"/>
  <c r="B119" i="3" s="1"/>
  <c r="C127" i="2"/>
  <c r="D147" i="2"/>
  <c r="B147" i="3" s="1"/>
  <c r="D175" i="2"/>
  <c r="B175" i="3" s="1"/>
  <c r="C7" i="2"/>
  <c r="C23" i="2"/>
  <c r="C39" i="2"/>
  <c r="C59" i="2"/>
  <c r="D163" i="2"/>
  <c r="B163" i="3" s="1"/>
  <c r="C20" i="2"/>
  <c r="C24" i="2"/>
  <c r="D28" i="2"/>
  <c r="B28" i="3" s="1"/>
  <c r="D32" i="2"/>
  <c r="B32" i="3" s="1"/>
  <c r="D36" i="2"/>
  <c r="B36" i="3" s="1"/>
  <c r="C48" i="2"/>
  <c r="C64" i="2"/>
  <c r="C84" i="2"/>
  <c r="D92" i="2"/>
  <c r="B92" i="3" s="1"/>
  <c r="C104" i="2"/>
  <c r="C108" i="2"/>
  <c r="C112" i="2"/>
  <c r="C128" i="2"/>
  <c r="D140" i="2"/>
  <c r="B140" i="3" s="1"/>
  <c r="C152" i="2"/>
  <c r="C156" i="2"/>
  <c r="D172" i="2"/>
  <c r="B172" i="3" s="1"/>
  <c r="D81" i="2"/>
  <c r="C93" i="2"/>
  <c r="A93" i="3" s="1"/>
  <c r="D117" i="2"/>
  <c r="D125" i="2"/>
  <c r="D129" i="2"/>
  <c r="D173" i="2"/>
  <c r="B173" i="3" s="1"/>
  <c r="D5" i="2"/>
  <c r="D21" i="2"/>
  <c r="C29" i="2"/>
  <c r="A29" i="3" s="1"/>
  <c r="D37" i="2"/>
  <c r="C49" i="2"/>
  <c r="A49" i="3" s="1"/>
  <c r="C57" i="2"/>
  <c r="A57" i="3" s="1"/>
  <c r="C77" i="2"/>
  <c r="A77" i="3" s="1"/>
  <c r="C6" i="2"/>
  <c r="C22" i="2"/>
  <c r="A22" i="3" s="1"/>
  <c r="C58" i="2"/>
  <c r="A58" i="3" s="1"/>
  <c r="C62" i="2"/>
  <c r="A62" i="3" s="1"/>
  <c r="C66" i="2"/>
  <c r="A66" i="3" s="1"/>
  <c r="C138" i="2"/>
  <c r="A138" i="3" s="1"/>
  <c r="C146" i="2"/>
  <c r="C158" i="2"/>
  <c r="A158" i="3" s="1"/>
  <c r="D158" i="3" s="1"/>
  <c r="C162" i="2"/>
  <c r="C166" i="2"/>
  <c r="A166" i="3" s="1"/>
  <c r="C170" i="2"/>
  <c r="C174" i="2"/>
  <c r="D51" i="2"/>
  <c r="B51" i="3" s="1"/>
  <c r="D111" i="2"/>
  <c r="B111" i="3" s="1"/>
  <c r="C119" i="2"/>
  <c r="C147" i="2"/>
  <c r="C3" i="2"/>
  <c r="D11" i="2"/>
  <c r="B11" i="3" s="1"/>
  <c r="C19" i="2"/>
  <c r="C55" i="2"/>
  <c r="D67" i="2"/>
  <c r="B67" i="3" s="1"/>
  <c r="D91" i="2"/>
  <c r="B91" i="3" s="1"/>
  <c r="A107" i="3"/>
  <c r="D135" i="2"/>
  <c r="B135" i="3" s="1"/>
  <c r="C163" i="2"/>
  <c r="C171" i="2"/>
  <c r="D12" i="2"/>
  <c r="B12" i="3" s="1"/>
  <c r="D16" i="2"/>
  <c r="B16" i="3" s="1"/>
  <c r="D24" i="2"/>
  <c r="B24" i="3" s="1"/>
  <c r="C44" i="2"/>
  <c r="D48" i="2"/>
  <c r="B48" i="3" s="1"/>
  <c r="C60" i="2"/>
  <c r="C76" i="2"/>
  <c r="D84" i="2"/>
  <c r="B84" i="3" s="1"/>
  <c r="C100" i="2"/>
  <c r="D116" i="2"/>
  <c r="B116" i="3" s="1"/>
  <c r="C124" i="2"/>
  <c r="D132" i="2"/>
  <c r="B132" i="3" s="1"/>
  <c r="C144" i="2"/>
  <c r="C148" i="2"/>
  <c r="D164" i="2"/>
  <c r="B164" i="3" s="1"/>
  <c r="D53" i="2"/>
  <c r="D65" i="2"/>
  <c r="D93" i="2"/>
  <c r="C109" i="2"/>
  <c r="A109" i="3" s="1"/>
  <c r="C117" i="2"/>
  <c r="A117" i="3" s="1"/>
  <c r="C125" i="2"/>
  <c r="A125" i="3" s="1"/>
  <c r="C129" i="2"/>
  <c r="A129" i="3" s="1"/>
  <c r="C161" i="2"/>
  <c r="A161" i="3" s="1"/>
  <c r="C173" i="2"/>
  <c r="D17" i="2"/>
  <c r="C41" i="2"/>
  <c r="A41" i="3" s="1"/>
  <c r="C18" i="2"/>
  <c r="A18" i="3" s="1"/>
  <c r="D30" i="2"/>
  <c r="B30" i="3" s="1"/>
  <c r="C34" i="2"/>
  <c r="A34" i="3" s="1"/>
  <c r="D50" i="2"/>
  <c r="B50" i="3" s="1"/>
  <c r="D74" i="2"/>
  <c r="B74" i="3" s="1"/>
  <c r="D82" i="2"/>
  <c r="B82" i="3" s="1"/>
  <c r="C86" i="2"/>
  <c r="A86" i="3" s="1"/>
  <c r="D106" i="2"/>
  <c r="B106" i="3" s="1"/>
  <c r="D106" i="3" s="1"/>
  <c r="D110" i="2"/>
  <c r="B110" i="3" s="1"/>
  <c r="C111" i="2"/>
  <c r="C139" i="2"/>
  <c r="C167" i="2"/>
  <c r="T3" i="10"/>
  <c r="S9" i="10"/>
  <c r="S7" i="10"/>
  <c r="E21" i="1"/>
  <c r="D21" i="1"/>
  <c r="D19" i="1"/>
  <c r="E19" i="1" s="1"/>
  <c r="M1" i="8"/>
  <c r="M3" i="8" s="1"/>
  <c r="K212" i="2"/>
  <c r="M212" i="2" s="1"/>
  <c r="J58" i="2"/>
  <c r="L58" i="2" s="1"/>
  <c r="E58" i="2" s="1"/>
  <c r="J90" i="2"/>
  <c r="L90" i="2" s="1"/>
  <c r="E90" i="2" s="1"/>
  <c r="J182" i="2"/>
  <c r="L182" i="2" s="1"/>
  <c r="K142" i="2"/>
  <c r="K149" i="2"/>
  <c r="J166" i="2"/>
  <c r="L166" i="2" s="1"/>
  <c r="E166" i="2" s="1"/>
  <c r="J97" i="2"/>
  <c r="L97" i="2" s="1"/>
  <c r="E97" i="2" s="1"/>
  <c r="C97" i="3" s="1"/>
  <c r="K68" i="2"/>
  <c r="K184" i="2"/>
  <c r="M184" i="2" s="1"/>
  <c r="K150" i="2"/>
  <c r="K133" i="2"/>
  <c r="J183" i="2"/>
  <c r="L183" i="2" s="1"/>
  <c r="K75" i="2"/>
  <c r="M136" i="2"/>
  <c r="E136" i="2" s="1"/>
  <c r="C136" i="3" s="1"/>
  <c r="K189" i="2"/>
  <c r="K220" i="2"/>
  <c r="M220" i="2" s="1"/>
  <c r="K54" i="2"/>
  <c r="K8" i="2"/>
  <c r="K35" i="2"/>
  <c r="K78" i="2"/>
  <c r="J171" i="2"/>
  <c r="L171" i="2" s="1"/>
  <c r="E171" i="2" s="1"/>
  <c r="C171" i="3" s="1"/>
  <c r="I2" i="2"/>
  <c r="K2" i="2" s="1"/>
  <c r="M2" i="2" s="1"/>
  <c r="H2" i="2"/>
  <c r="J89" i="2"/>
  <c r="L89" i="2" s="1"/>
  <c r="E89" i="2" s="1"/>
  <c r="C89" i="3" s="1"/>
  <c r="L190" i="2"/>
  <c r="L198" i="2"/>
  <c r="L113" i="2"/>
  <c r="E113" i="2" s="1"/>
  <c r="C113" i="3" s="1"/>
  <c r="K80" i="2"/>
  <c r="K96" i="2"/>
  <c r="J195" i="2"/>
  <c r="L195" i="2" s="1"/>
  <c r="K95" i="2"/>
  <c r="G2" i="2"/>
  <c r="M18" i="2"/>
  <c r="E18" i="2" s="1"/>
  <c r="K145" i="2"/>
  <c r="D145" i="2" s="1"/>
  <c r="K225" i="2"/>
  <c r="K13" i="2"/>
  <c r="M109" i="2"/>
  <c r="E109" i="2" s="1"/>
  <c r="C109" i="3" s="1"/>
  <c r="K10" i="2"/>
  <c r="D10" i="2" s="1"/>
  <c r="B10" i="3" s="1"/>
  <c r="K219" i="2"/>
  <c r="M219" i="2" s="1"/>
  <c r="J64" i="2"/>
  <c r="L64" i="2" s="1"/>
  <c r="K120" i="2"/>
  <c r="D120" i="2" s="1"/>
  <c r="B120" i="3" s="1"/>
  <c r="K87" i="2"/>
  <c r="J215" i="2"/>
  <c r="L215" i="2" s="1"/>
  <c r="J231" i="2"/>
  <c r="L231" i="2" s="1"/>
  <c r="K134" i="2"/>
  <c r="K114" i="2"/>
  <c r="K237" i="2"/>
  <c r="M237" i="2" s="1"/>
  <c r="K115" i="2"/>
  <c r="L105" i="2"/>
  <c r="E105" i="2" s="1"/>
  <c r="C105" i="3" s="1"/>
  <c r="L146" i="2"/>
  <c r="E146" i="2" s="1"/>
  <c r="C146" i="3" s="1"/>
  <c r="J193" i="2"/>
  <c r="J201" i="2"/>
  <c r="K85" i="2"/>
  <c r="D85" i="2" s="1"/>
  <c r="J6" i="2"/>
  <c r="L6" i="2" s="1"/>
  <c r="E6" i="2" s="1"/>
  <c r="C6" i="3" s="1"/>
  <c r="K102" i="2"/>
  <c r="D102" i="2" s="1"/>
  <c r="B102" i="3" s="1"/>
  <c r="M56" i="2"/>
  <c r="E56" i="2" s="1"/>
  <c r="C56" i="3" s="1"/>
  <c r="L191" i="2"/>
  <c r="M123" i="2"/>
  <c r="E123" i="2" s="1"/>
  <c r="C123" i="3" s="1"/>
  <c r="M103" i="2"/>
  <c r="E103" i="2" s="1"/>
  <c r="C103" i="3" s="1"/>
  <c r="J29" i="2"/>
  <c r="D29" i="2" s="1"/>
  <c r="K45" i="2"/>
  <c r="D45" i="2" s="1"/>
  <c r="M83" i="2"/>
  <c r="E83" i="2" s="1"/>
  <c r="C83" i="3" s="1"/>
  <c r="M180" i="2"/>
  <c r="L227" i="2"/>
  <c r="M39" i="2"/>
  <c r="E39" i="2" s="1"/>
  <c r="C39" i="3" s="1"/>
  <c r="M99" i="2"/>
  <c r="E99" i="2" s="1"/>
  <c r="C99" i="3" s="1"/>
  <c r="M11" i="2"/>
  <c r="E11" i="2" s="1"/>
  <c r="C11" i="3" s="1"/>
  <c r="L62" i="2"/>
  <c r="E62" i="2" s="1"/>
  <c r="M229" i="2"/>
  <c r="M245" i="2"/>
  <c r="K61" i="2"/>
  <c r="D61" i="2" s="1"/>
  <c r="K98" i="2"/>
  <c r="D98" i="2" s="1"/>
  <c r="B98" i="3" s="1"/>
  <c r="J130" i="2"/>
  <c r="D130" i="2" s="1"/>
  <c r="K154" i="2"/>
  <c r="D154" i="2" s="1"/>
  <c r="B154" i="3" s="1"/>
  <c r="K177" i="2"/>
  <c r="K202" i="2"/>
  <c r="J70" i="2"/>
  <c r="L70" i="2" s="1"/>
  <c r="E70" i="2" s="1"/>
  <c r="M192" i="2"/>
  <c r="L247" i="2"/>
  <c r="M7" i="2"/>
  <c r="E7" i="2" s="1"/>
  <c r="C7" i="3" s="1"/>
  <c r="M43" i="2"/>
  <c r="E43" i="2" s="1"/>
  <c r="C43" i="3" s="1"/>
  <c r="L35" i="2"/>
  <c r="M107" i="2"/>
  <c r="E107" i="2" s="1"/>
  <c r="C107" i="3" s="1"/>
  <c r="K126" i="2"/>
  <c r="D126" i="2" s="1"/>
  <c r="B126" i="3" s="1"/>
  <c r="K153" i="2"/>
  <c r="D153" i="2" s="1"/>
  <c r="J161" i="2"/>
  <c r="D161" i="2" s="1"/>
  <c r="J169" i="2"/>
  <c r="D169" i="2" s="1"/>
  <c r="J185" i="2"/>
  <c r="M209" i="2"/>
  <c r="K69" i="2"/>
  <c r="D69" i="2" s="1"/>
  <c r="K101" i="2"/>
  <c r="D101" i="2" s="1"/>
  <c r="K38" i="2"/>
  <c r="D38" i="2" s="1"/>
  <c r="B38" i="3" s="1"/>
  <c r="M20" i="2"/>
  <c r="E20" i="2" s="1"/>
  <c r="C20" i="3" s="1"/>
  <c r="M15" i="2"/>
  <c r="E15" i="2" s="1"/>
  <c r="C15" i="3" s="1"/>
  <c r="M47" i="2"/>
  <c r="M195" i="2"/>
  <c r="J86" i="2"/>
  <c r="L86" i="2" s="1"/>
  <c r="E86" i="2" s="1"/>
  <c r="K14" i="2"/>
  <c r="D14" i="2" s="1"/>
  <c r="B14" i="3" s="1"/>
  <c r="L206" i="2"/>
  <c r="K214" i="2"/>
  <c r="K222" i="2"/>
  <c r="K230" i="2"/>
  <c r="K238" i="2"/>
  <c r="K246" i="2"/>
  <c r="K254" i="2"/>
  <c r="K33" i="2"/>
  <c r="D33" i="2" s="1"/>
  <c r="K26" i="2"/>
  <c r="D26" i="2" s="1"/>
  <c r="B26" i="3" s="1"/>
  <c r="L30" i="2"/>
  <c r="E30" i="2" s="1"/>
  <c r="K46" i="2"/>
  <c r="D46" i="2" s="1"/>
  <c r="B46" i="3" s="1"/>
  <c r="M167" i="2"/>
  <c r="E167" i="2" s="1"/>
  <c r="C167" i="3" s="1"/>
  <c r="M52" i="2"/>
  <c r="E52" i="2" s="1"/>
  <c r="C52" i="3" s="1"/>
  <c r="M64" i="2"/>
  <c r="E64" i="2" s="1"/>
  <c r="C64" i="3" s="1"/>
  <c r="M76" i="2"/>
  <c r="E76" i="2" s="1"/>
  <c r="C76" i="3" s="1"/>
  <c r="M160" i="2"/>
  <c r="E160" i="2" s="1"/>
  <c r="C160" i="3" s="1"/>
  <c r="M176" i="2"/>
  <c r="M131" i="2"/>
  <c r="E131" i="2" s="1"/>
  <c r="C131" i="3" s="1"/>
  <c r="M151" i="2"/>
  <c r="E151" i="2" s="1"/>
  <c r="C151" i="3" s="1"/>
  <c r="M139" i="2"/>
  <c r="E139" i="2" s="1"/>
  <c r="C139" i="3" s="1"/>
  <c r="K241" i="2"/>
  <c r="J3" i="2"/>
  <c r="L3" i="2" s="1"/>
  <c r="E3" i="2" s="1"/>
  <c r="C3" i="3" s="1"/>
  <c r="J47" i="2"/>
  <c r="L47" i="2" s="1"/>
  <c r="J79" i="2"/>
  <c r="L79" i="2" s="1"/>
  <c r="E79" i="2" s="1"/>
  <c r="C79" i="3" s="1"/>
  <c r="K137" i="2"/>
  <c r="D137" i="2" s="1"/>
  <c r="K9" i="2"/>
  <c r="D9" i="2" s="1"/>
  <c r="K25" i="2"/>
  <c r="D25" i="2" s="1"/>
  <c r="M34" i="2"/>
  <c r="E34" i="2" s="1"/>
  <c r="M152" i="2"/>
  <c r="E152" i="2" s="1"/>
  <c r="C152" i="3" s="1"/>
  <c r="K63" i="2"/>
  <c r="D63" i="2" s="1"/>
  <c r="B63" i="3" s="1"/>
  <c r="K31" i="2"/>
  <c r="D31" i="2" s="1"/>
  <c r="B31" i="3" s="1"/>
  <c r="K143" i="2"/>
  <c r="D143" i="2" s="1"/>
  <c r="B143" i="3" s="1"/>
  <c r="K203" i="2"/>
  <c r="K213" i="2"/>
  <c r="K27" i="2"/>
  <c r="D27" i="2" s="1"/>
  <c r="B27" i="3" s="1"/>
  <c r="K71" i="2"/>
  <c r="D71" i="2" s="1"/>
  <c r="B71" i="3" s="1"/>
  <c r="K159" i="2"/>
  <c r="D159" i="2" s="1"/>
  <c r="B159" i="3" s="1"/>
  <c r="K199" i="2"/>
  <c r="K155" i="2"/>
  <c r="D155" i="2" s="1"/>
  <c r="B155" i="3" s="1"/>
  <c r="M88" i="2"/>
  <c r="E88" i="2" s="1"/>
  <c r="C88" i="3" s="1"/>
  <c r="L60" i="2"/>
  <c r="E60" i="2" s="1"/>
  <c r="C60" i="3" s="1"/>
  <c r="K168" i="2"/>
  <c r="D168" i="2" s="1"/>
  <c r="B168" i="3" s="1"/>
  <c r="J57" i="2"/>
  <c r="D57" i="2" s="1"/>
  <c r="J73" i="2"/>
  <c r="D73" i="2" s="1"/>
  <c r="K118" i="2"/>
  <c r="D118" i="2" s="1"/>
  <c r="B118" i="3" s="1"/>
  <c r="K94" i="2"/>
  <c r="D94" i="2" s="1"/>
  <c r="B94" i="3" s="1"/>
  <c r="L135" i="2"/>
  <c r="E135" i="2" s="1"/>
  <c r="C135" i="3" s="1"/>
  <c r="K217" i="2"/>
  <c r="K233" i="2"/>
  <c r="K249" i="2"/>
  <c r="K187" i="2"/>
  <c r="D4" i="1"/>
  <c r="E4" i="1" s="1"/>
  <c r="D138" i="3" l="1"/>
  <c r="D22" i="3"/>
  <c r="D66" i="3"/>
  <c r="B57" i="3"/>
  <c r="C86" i="3"/>
  <c r="C70" i="3"/>
  <c r="B130" i="3"/>
  <c r="C58" i="3"/>
  <c r="F30" i="2"/>
  <c r="C30" i="3"/>
  <c r="F62" i="2"/>
  <c r="C62" i="3"/>
  <c r="B29" i="3"/>
  <c r="B169" i="3"/>
  <c r="B73" i="3"/>
  <c r="B161" i="3"/>
  <c r="F166" i="2"/>
  <c r="C166" i="3"/>
  <c r="C90" i="3"/>
  <c r="F34" i="2"/>
  <c r="C34" i="3"/>
  <c r="B137" i="3"/>
  <c r="E47" i="2"/>
  <c r="C47" i="3" s="1"/>
  <c r="B101" i="3"/>
  <c r="B61" i="3"/>
  <c r="M95" i="2"/>
  <c r="E95" i="2" s="1"/>
  <c r="C95" i="3" s="1"/>
  <c r="D95" i="2"/>
  <c r="M35" i="2"/>
  <c r="E35" i="2" s="1"/>
  <c r="C35" i="3" s="1"/>
  <c r="D35" i="2"/>
  <c r="M133" i="2"/>
  <c r="E133" i="2" s="1"/>
  <c r="C133" i="3" s="1"/>
  <c r="D133" i="2"/>
  <c r="A139" i="3"/>
  <c r="D139" i="3" s="1"/>
  <c r="F139" i="2"/>
  <c r="F93" i="2"/>
  <c r="B93" i="3"/>
  <c r="F148" i="2"/>
  <c r="A148" i="3"/>
  <c r="D148" i="3" s="1"/>
  <c r="F60" i="2"/>
  <c r="A60" i="3"/>
  <c r="D60" i="3" s="1"/>
  <c r="A3" i="3"/>
  <c r="A162" i="3"/>
  <c r="D162" i="3" s="1"/>
  <c r="F162" i="2"/>
  <c r="D86" i="2"/>
  <c r="B86" i="3" s="1"/>
  <c r="F5" i="2"/>
  <c r="B5" i="3"/>
  <c r="F129" i="2"/>
  <c r="B129" i="3"/>
  <c r="D129" i="3" s="1"/>
  <c r="F81" i="2"/>
  <c r="B81" i="3"/>
  <c r="F152" i="2"/>
  <c r="A152" i="3"/>
  <c r="D152" i="3" s="1"/>
  <c r="F108" i="2"/>
  <c r="A108" i="3"/>
  <c r="D108" i="3" s="1"/>
  <c r="A64" i="3"/>
  <c r="A7" i="3"/>
  <c r="D7" i="3" s="1"/>
  <c r="F7" i="2"/>
  <c r="D166" i="2"/>
  <c r="B166" i="3" s="1"/>
  <c r="D42" i="3"/>
  <c r="A157" i="3"/>
  <c r="D157" i="3" s="1"/>
  <c r="F157" i="2"/>
  <c r="F116" i="2"/>
  <c r="A116" i="3"/>
  <c r="D116" i="3" s="1"/>
  <c r="F32" i="2"/>
  <c r="A32" i="3"/>
  <c r="D32" i="3" s="1"/>
  <c r="A91" i="3"/>
  <c r="D91" i="3" s="1"/>
  <c r="F91" i="2"/>
  <c r="A103" i="3"/>
  <c r="D103" i="3" s="1"/>
  <c r="F103" i="2"/>
  <c r="D74" i="3"/>
  <c r="D30" i="3"/>
  <c r="F121" i="2"/>
  <c r="B121" i="3"/>
  <c r="D121" i="3" s="1"/>
  <c r="D81" i="3"/>
  <c r="F140" i="2"/>
  <c r="A140" i="3"/>
  <c r="D140" i="3" s="1"/>
  <c r="F56" i="2"/>
  <c r="A56" i="3"/>
  <c r="D56" i="3" s="1"/>
  <c r="A151" i="3"/>
  <c r="D151" i="3" s="1"/>
  <c r="F151" i="2"/>
  <c r="A47" i="3"/>
  <c r="D175" i="3"/>
  <c r="F138" i="2"/>
  <c r="F135" i="2"/>
  <c r="F110" i="2"/>
  <c r="F22" i="2"/>
  <c r="D12" i="3"/>
  <c r="F106" i="2"/>
  <c r="F42" i="2"/>
  <c r="F122" i="2"/>
  <c r="B33" i="3"/>
  <c r="B69" i="3"/>
  <c r="M114" i="2"/>
  <c r="E114" i="2" s="1"/>
  <c r="D114" i="2"/>
  <c r="B114" i="3" s="1"/>
  <c r="M87" i="2"/>
  <c r="E87" i="2" s="1"/>
  <c r="C87" i="3" s="1"/>
  <c r="D87" i="2"/>
  <c r="B145" i="3"/>
  <c r="M8" i="2"/>
  <c r="E8" i="2" s="1"/>
  <c r="C8" i="3" s="1"/>
  <c r="D8" i="2"/>
  <c r="M150" i="2"/>
  <c r="E150" i="2" s="1"/>
  <c r="D150" i="2"/>
  <c r="B150" i="3" s="1"/>
  <c r="A111" i="3"/>
  <c r="D111" i="3" s="1"/>
  <c r="F111" i="2"/>
  <c r="D86" i="3"/>
  <c r="D34" i="3"/>
  <c r="F17" i="2"/>
  <c r="B17" i="3"/>
  <c r="D125" i="3"/>
  <c r="F65" i="2"/>
  <c r="B65" i="3"/>
  <c r="D65" i="3" s="1"/>
  <c r="F144" i="2"/>
  <c r="A144" i="3"/>
  <c r="D144" i="3" s="1"/>
  <c r="F100" i="2"/>
  <c r="A100" i="3"/>
  <c r="D100" i="3" s="1"/>
  <c r="F107" i="2"/>
  <c r="A55" i="3"/>
  <c r="D55" i="3" s="1"/>
  <c r="F55" i="2"/>
  <c r="A147" i="3"/>
  <c r="D147" i="3" s="1"/>
  <c r="F147" i="2"/>
  <c r="A174" i="3"/>
  <c r="D174" i="3" s="1"/>
  <c r="F174" i="2"/>
  <c r="A6" i="3"/>
  <c r="F37" i="2"/>
  <c r="B37" i="3"/>
  <c r="D37" i="3" s="1"/>
  <c r="F125" i="2"/>
  <c r="B125" i="3"/>
  <c r="F104" i="2"/>
  <c r="A104" i="3"/>
  <c r="D104" i="3" s="1"/>
  <c r="F48" i="2"/>
  <c r="A48" i="3"/>
  <c r="D48" i="3" s="1"/>
  <c r="F24" i="2"/>
  <c r="A24" i="3"/>
  <c r="D24" i="3" s="1"/>
  <c r="A59" i="3"/>
  <c r="D59" i="3" s="1"/>
  <c r="F59" i="2"/>
  <c r="A79" i="3"/>
  <c r="D89" i="2"/>
  <c r="F52" i="2"/>
  <c r="A52" i="3"/>
  <c r="D52" i="3" s="1"/>
  <c r="F28" i="2"/>
  <c r="A28" i="3"/>
  <c r="D28" i="3" s="1"/>
  <c r="A67" i="3"/>
  <c r="D67" i="3" s="1"/>
  <c r="F67" i="2"/>
  <c r="A11" i="3"/>
  <c r="D11" i="3" s="1"/>
  <c r="F11" i="2"/>
  <c r="A51" i="3"/>
  <c r="D51" i="3" s="1"/>
  <c r="F51" i="2"/>
  <c r="D70" i="2"/>
  <c r="B70" i="3" s="1"/>
  <c r="D70" i="3" s="1"/>
  <c r="F165" i="2"/>
  <c r="B165" i="3"/>
  <c r="F113" i="2"/>
  <c r="B113" i="3"/>
  <c r="F77" i="2"/>
  <c r="B77" i="3"/>
  <c r="F136" i="2"/>
  <c r="A136" i="3"/>
  <c r="D136" i="3" s="1"/>
  <c r="A99" i="3"/>
  <c r="D99" i="3" s="1"/>
  <c r="F99" i="2"/>
  <c r="F74" i="2"/>
  <c r="D135" i="3"/>
  <c r="F158" i="2"/>
  <c r="F12" i="2"/>
  <c r="F82" i="2"/>
  <c r="B25" i="3"/>
  <c r="B153" i="3"/>
  <c r="B45" i="3"/>
  <c r="B85" i="3"/>
  <c r="M134" i="2"/>
  <c r="E134" i="2" s="1"/>
  <c r="D134" i="2"/>
  <c r="B134" i="3" s="1"/>
  <c r="F18" i="2"/>
  <c r="C18" i="3"/>
  <c r="M96" i="2"/>
  <c r="E96" i="2" s="1"/>
  <c r="C96" i="3" s="1"/>
  <c r="D96" i="2"/>
  <c r="M54" i="2"/>
  <c r="E54" i="2" s="1"/>
  <c r="D54" i="2"/>
  <c r="B54" i="3" s="1"/>
  <c r="M75" i="2"/>
  <c r="E75" i="2" s="1"/>
  <c r="C75" i="3" s="1"/>
  <c r="D75" i="2"/>
  <c r="M149" i="2"/>
  <c r="E149" i="2" s="1"/>
  <c r="C149" i="3" s="1"/>
  <c r="D149" i="2"/>
  <c r="D79" i="2"/>
  <c r="B79" i="3" s="1"/>
  <c r="A173" i="3"/>
  <c r="D173" i="3" s="1"/>
  <c r="F173" i="2"/>
  <c r="F53" i="2"/>
  <c r="B53" i="3"/>
  <c r="D53" i="3" s="1"/>
  <c r="F44" i="2"/>
  <c r="A44" i="3"/>
  <c r="D44" i="3" s="1"/>
  <c r="A171" i="3"/>
  <c r="D107" i="3"/>
  <c r="A19" i="3"/>
  <c r="D19" i="3" s="1"/>
  <c r="F19" i="2"/>
  <c r="A119" i="3"/>
  <c r="D119" i="3" s="1"/>
  <c r="F119" i="2"/>
  <c r="A170" i="3"/>
  <c r="D170" i="3" s="1"/>
  <c r="F170" i="2"/>
  <c r="A146" i="3"/>
  <c r="D146" i="3" s="1"/>
  <c r="F146" i="2"/>
  <c r="D62" i="3"/>
  <c r="D77" i="3"/>
  <c r="F117" i="2"/>
  <c r="B117" i="3"/>
  <c r="D117" i="3" s="1"/>
  <c r="F128" i="2"/>
  <c r="A128" i="3"/>
  <c r="D128" i="3" s="1"/>
  <c r="F20" i="2"/>
  <c r="A20" i="3"/>
  <c r="D20" i="3" s="1"/>
  <c r="A39" i="3"/>
  <c r="D39" i="3" s="1"/>
  <c r="F39" i="2"/>
  <c r="D6" i="2"/>
  <c r="B6" i="3" s="1"/>
  <c r="D113" i="3"/>
  <c r="F41" i="2"/>
  <c r="B41" i="3"/>
  <c r="D41" i="3" s="1"/>
  <c r="F164" i="2"/>
  <c r="A164" i="3"/>
  <c r="D164" i="3" s="1"/>
  <c r="F132" i="2"/>
  <c r="A132" i="3"/>
  <c r="D132" i="3" s="1"/>
  <c r="F92" i="2"/>
  <c r="A92" i="3"/>
  <c r="D92" i="3" s="1"/>
  <c r="D3" i="2"/>
  <c r="B3" i="3" s="1"/>
  <c r="A131" i="3"/>
  <c r="D131" i="3" s="1"/>
  <c r="F131" i="2"/>
  <c r="D110" i="3"/>
  <c r="D50" i="3"/>
  <c r="F105" i="2"/>
  <c r="B105" i="3"/>
  <c r="A172" i="3"/>
  <c r="D172" i="3" s="1"/>
  <c r="F172" i="2"/>
  <c r="F72" i="2"/>
  <c r="A72" i="3"/>
  <c r="D72" i="3" s="1"/>
  <c r="F40" i="2"/>
  <c r="A40" i="3"/>
  <c r="D40" i="3" s="1"/>
  <c r="A83" i="3"/>
  <c r="D83" i="3" s="1"/>
  <c r="F83" i="2"/>
  <c r="A15" i="3"/>
  <c r="D15" i="3" s="1"/>
  <c r="F15" i="2"/>
  <c r="D16" i="3"/>
  <c r="F141" i="2"/>
  <c r="D64" i="2"/>
  <c r="B64" i="3" s="1"/>
  <c r="F66" i="2"/>
  <c r="D47" i="2"/>
  <c r="B47" i="3" s="1"/>
  <c r="B9" i="3"/>
  <c r="M115" i="2"/>
  <c r="E115" i="2" s="1"/>
  <c r="C115" i="3" s="1"/>
  <c r="D115" i="2"/>
  <c r="M13" i="2"/>
  <c r="E13" i="2" s="1"/>
  <c r="C13" i="3" s="1"/>
  <c r="D13" i="2"/>
  <c r="M80" i="2"/>
  <c r="E80" i="2" s="1"/>
  <c r="C80" i="3" s="1"/>
  <c r="D80" i="2"/>
  <c r="M78" i="2"/>
  <c r="E78" i="2" s="1"/>
  <c r="D78" i="2"/>
  <c r="B78" i="3" s="1"/>
  <c r="M68" i="2"/>
  <c r="E68" i="2" s="1"/>
  <c r="C68" i="3" s="1"/>
  <c r="D68" i="2"/>
  <c r="M142" i="2"/>
  <c r="E142" i="2" s="1"/>
  <c r="D142" i="2"/>
  <c r="B142" i="3" s="1"/>
  <c r="A167" i="3"/>
  <c r="D167" i="3" s="1"/>
  <c r="F167" i="2"/>
  <c r="D18" i="3"/>
  <c r="D109" i="3"/>
  <c r="F124" i="2"/>
  <c r="A124" i="3"/>
  <c r="D124" i="3" s="1"/>
  <c r="F76" i="2"/>
  <c r="A76" i="3"/>
  <c r="D76" i="3" s="1"/>
  <c r="A163" i="3"/>
  <c r="D163" i="3" s="1"/>
  <c r="F163" i="2"/>
  <c r="D166" i="3"/>
  <c r="F21" i="2"/>
  <c r="B21" i="3"/>
  <c r="D21" i="3" s="1"/>
  <c r="D93" i="3"/>
  <c r="F156" i="2"/>
  <c r="A156" i="3"/>
  <c r="D156" i="3" s="1"/>
  <c r="F112" i="2"/>
  <c r="A112" i="3"/>
  <c r="D112" i="3" s="1"/>
  <c r="F84" i="2"/>
  <c r="A84" i="3"/>
  <c r="D84" i="3" s="1"/>
  <c r="D171" i="2"/>
  <c r="B171" i="3" s="1"/>
  <c r="A23" i="3"/>
  <c r="D23" i="3" s="1"/>
  <c r="F23" i="2"/>
  <c r="A127" i="3"/>
  <c r="D127" i="3" s="1"/>
  <c r="F127" i="2"/>
  <c r="D90" i="2"/>
  <c r="B90" i="3" s="1"/>
  <c r="D90" i="3" s="1"/>
  <c r="D58" i="2"/>
  <c r="B58" i="3" s="1"/>
  <c r="D58" i="3" s="1"/>
  <c r="D165" i="3"/>
  <c r="D105" i="3"/>
  <c r="D17" i="3"/>
  <c r="F160" i="2"/>
  <c r="A160" i="3"/>
  <c r="D160" i="3" s="1"/>
  <c r="F88" i="2"/>
  <c r="A88" i="3"/>
  <c r="D88" i="3" s="1"/>
  <c r="F36" i="2"/>
  <c r="A36" i="3"/>
  <c r="D36" i="3" s="1"/>
  <c r="A123" i="3"/>
  <c r="D123" i="3" s="1"/>
  <c r="F123" i="2"/>
  <c r="A43" i="3"/>
  <c r="D43" i="3" s="1"/>
  <c r="F43" i="2"/>
  <c r="C2" i="2"/>
  <c r="D82" i="3"/>
  <c r="D97" i="2"/>
  <c r="F49" i="2"/>
  <c r="B49" i="3"/>
  <c r="D49" i="3" s="1"/>
  <c r="D5" i="3"/>
  <c r="F4" i="2"/>
  <c r="A4" i="3"/>
  <c r="D4" i="3" s="1"/>
  <c r="F175" i="2"/>
  <c r="F159" i="2"/>
  <c r="F16" i="2"/>
  <c r="D141" i="3"/>
  <c r="F109" i="2"/>
  <c r="F50" i="2"/>
  <c r="U3" i="10"/>
  <c r="T9" i="10"/>
  <c r="T7" i="10"/>
  <c r="N1" i="8"/>
  <c r="N3" i="8" s="1"/>
  <c r="J2" i="2"/>
  <c r="L2" i="2" s="1"/>
  <c r="E2" i="2" s="1"/>
  <c r="M10" i="2"/>
  <c r="E10" i="2" s="1"/>
  <c r="M225" i="2"/>
  <c r="M145" i="2"/>
  <c r="E145" i="2" s="1"/>
  <c r="C145" i="3" s="1"/>
  <c r="M120" i="2"/>
  <c r="E120" i="2" s="1"/>
  <c r="C120" i="3" s="1"/>
  <c r="D120" i="3" s="1"/>
  <c r="M189" i="2"/>
  <c r="L57" i="2"/>
  <c r="E57" i="2" s="1"/>
  <c r="C57" i="3" s="1"/>
  <c r="D57" i="3" s="1"/>
  <c r="M143" i="2"/>
  <c r="E143" i="2" s="1"/>
  <c r="C143" i="3" s="1"/>
  <c r="D143" i="3" s="1"/>
  <c r="M33" i="2"/>
  <c r="E33" i="2" s="1"/>
  <c r="C33" i="3" s="1"/>
  <c r="M230" i="2"/>
  <c r="M14" i="2"/>
  <c r="E14" i="2" s="1"/>
  <c r="M233" i="2"/>
  <c r="M168" i="2"/>
  <c r="E168" i="2" s="1"/>
  <c r="C168" i="3" s="1"/>
  <c r="E168" i="3" s="1"/>
  <c r="M71" i="2"/>
  <c r="E71" i="2" s="1"/>
  <c r="C71" i="3" s="1"/>
  <c r="D71" i="3" s="1"/>
  <c r="M9" i="2"/>
  <c r="E9" i="2" s="1"/>
  <c r="C9" i="3" s="1"/>
  <c r="M46" i="2"/>
  <c r="E46" i="2" s="1"/>
  <c r="L169" i="2"/>
  <c r="E169" i="2" s="1"/>
  <c r="C169" i="3" s="1"/>
  <c r="D169" i="3" s="1"/>
  <c r="M126" i="2"/>
  <c r="E126" i="2" s="1"/>
  <c r="M177" i="2"/>
  <c r="L130" i="2"/>
  <c r="E130" i="2" s="1"/>
  <c r="C130" i="3" s="1"/>
  <c r="D130" i="3" s="1"/>
  <c r="M45" i="2"/>
  <c r="E45" i="2" s="1"/>
  <c r="C45" i="3" s="1"/>
  <c r="L201" i="2"/>
  <c r="M217" i="2"/>
  <c r="M94" i="2"/>
  <c r="E94" i="2" s="1"/>
  <c r="L73" i="2"/>
  <c r="E73" i="2" s="1"/>
  <c r="C73" i="3" s="1"/>
  <c r="M27" i="2"/>
  <c r="E27" i="2" s="1"/>
  <c r="C27" i="3" s="1"/>
  <c r="D27" i="3" s="1"/>
  <c r="M63" i="2"/>
  <c r="E63" i="2" s="1"/>
  <c r="C63" i="3" s="1"/>
  <c r="D63" i="3" s="1"/>
  <c r="M25" i="2"/>
  <c r="E25" i="2" s="1"/>
  <c r="C25" i="3" s="1"/>
  <c r="M26" i="2"/>
  <c r="E26" i="2" s="1"/>
  <c r="M254" i="2"/>
  <c r="M238" i="2"/>
  <c r="M222" i="2"/>
  <c r="M38" i="2"/>
  <c r="E38" i="2" s="1"/>
  <c r="M98" i="2"/>
  <c r="E98" i="2" s="1"/>
  <c r="M102" i="2"/>
  <c r="E102" i="2" s="1"/>
  <c r="M249" i="2"/>
  <c r="M118" i="2"/>
  <c r="E118" i="2" s="1"/>
  <c r="M155" i="2"/>
  <c r="E155" i="2" s="1"/>
  <c r="C155" i="3" s="1"/>
  <c r="D155" i="3" s="1"/>
  <c r="M203" i="2"/>
  <c r="M241" i="2"/>
  <c r="M246" i="2"/>
  <c r="M214" i="2"/>
  <c r="M159" i="2"/>
  <c r="E159" i="2" s="1"/>
  <c r="C159" i="3" s="1"/>
  <c r="D159" i="3" s="1"/>
  <c r="M101" i="2"/>
  <c r="E101" i="2" s="1"/>
  <c r="C101" i="3" s="1"/>
  <c r="M153" i="2"/>
  <c r="E153" i="2" s="1"/>
  <c r="C153" i="3" s="1"/>
  <c r="M187" i="2"/>
  <c r="M199" i="2"/>
  <c r="M213" i="2"/>
  <c r="M31" i="2"/>
  <c r="E31" i="2" s="1"/>
  <c r="C31" i="3" s="1"/>
  <c r="D31" i="3" s="1"/>
  <c r="M137" i="2"/>
  <c r="E137" i="2" s="1"/>
  <c r="C137" i="3" s="1"/>
  <c r="M69" i="2"/>
  <c r="E69" i="2" s="1"/>
  <c r="C69" i="3" s="1"/>
  <c r="L185" i="2"/>
  <c r="L161" i="2"/>
  <c r="E161" i="2" s="1"/>
  <c r="C161" i="3" s="1"/>
  <c r="M202" i="2"/>
  <c r="M154" i="2"/>
  <c r="E154" i="2" s="1"/>
  <c r="M61" i="2"/>
  <c r="E61" i="2" s="1"/>
  <c r="C61" i="3" s="1"/>
  <c r="L29" i="2"/>
  <c r="E29" i="2" s="1"/>
  <c r="C29" i="3" s="1"/>
  <c r="D29" i="3" s="1"/>
  <c r="M85" i="2"/>
  <c r="E85" i="2" s="1"/>
  <c r="C85" i="3" s="1"/>
  <c r="L193" i="2"/>
  <c r="D161" i="3" l="1"/>
  <c r="D73" i="3"/>
  <c r="C2" i="3"/>
  <c r="D25" i="1"/>
  <c r="F98" i="2"/>
  <c r="C98" i="3"/>
  <c r="D98" i="3" s="1"/>
  <c r="F126" i="2"/>
  <c r="C126" i="3"/>
  <c r="D126" i="3" s="1"/>
  <c r="F10" i="2"/>
  <c r="C10" i="3"/>
  <c r="D10" i="3" s="1"/>
  <c r="F142" i="2"/>
  <c r="C142" i="3"/>
  <c r="D142" i="3" s="1"/>
  <c r="F78" i="2"/>
  <c r="C78" i="3"/>
  <c r="F9" i="2"/>
  <c r="F54" i="2"/>
  <c r="C54" i="3"/>
  <c r="F85" i="2"/>
  <c r="F153" i="2"/>
  <c r="D6" i="3"/>
  <c r="F69" i="2"/>
  <c r="F64" i="2"/>
  <c r="D3" i="3"/>
  <c r="F101" i="2"/>
  <c r="F90" i="2"/>
  <c r="F169" i="2"/>
  <c r="F130" i="2"/>
  <c r="F38" i="2"/>
  <c r="C38" i="3"/>
  <c r="D38" i="3" s="1"/>
  <c r="F168" i="2"/>
  <c r="F97" i="2"/>
  <c r="B97" i="3"/>
  <c r="D97" i="3" s="1"/>
  <c r="B68" i="3"/>
  <c r="D68" i="3" s="1"/>
  <c r="F68" i="2"/>
  <c r="B80" i="3"/>
  <c r="D80" i="3" s="1"/>
  <c r="F80" i="2"/>
  <c r="B115" i="3"/>
  <c r="D115" i="3" s="1"/>
  <c r="F115" i="2"/>
  <c r="F27" i="2"/>
  <c r="F171" i="2"/>
  <c r="B75" i="3"/>
  <c r="D75" i="3" s="1"/>
  <c r="F75" i="2"/>
  <c r="B96" i="3"/>
  <c r="D96" i="3" s="1"/>
  <c r="F96" i="2"/>
  <c r="D45" i="3"/>
  <c r="D25" i="3"/>
  <c r="F79" i="2"/>
  <c r="D145" i="3"/>
  <c r="D33" i="3"/>
  <c r="F143" i="2"/>
  <c r="D168" i="3"/>
  <c r="B35" i="3"/>
  <c r="D35" i="3" s="1"/>
  <c r="F35" i="2"/>
  <c r="D61" i="3"/>
  <c r="F29" i="2"/>
  <c r="F86" i="2"/>
  <c r="F118" i="2"/>
  <c r="C118" i="3"/>
  <c r="D118" i="3" s="1"/>
  <c r="D171" i="3"/>
  <c r="F134" i="2"/>
  <c r="C134" i="3"/>
  <c r="D134" i="3" s="1"/>
  <c r="F45" i="2"/>
  <c r="F25" i="2"/>
  <c r="F71" i="2"/>
  <c r="D79" i="3"/>
  <c r="F150" i="2"/>
  <c r="C150" i="3"/>
  <c r="D150" i="3" s="1"/>
  <c r="F145" i="2"/>
  <c r="F114" i="2"/>
  <c r="C114" i="3"/>
  <c r="D114" i="3" s="1"/>
  <c r="F33" i="2"/>
  <c r="F120" i="2"/>
  <c r="F63" i="2"/>
  <c r="F47" i="2"/>
  <c r="F61" i="2"/>
  <c r="D137" i="3"/>
  <c r="F73" i="2"/>
  <c r="F26" i="2"/>
  <c r="C26" i="3"/>
  <c r="D26" i="3" s="1"/>
  <c r="F94" i="2"/>
  <c r="C94" i="3"/>
  <c r="D94" i="3" s="1"/>
  <c r="F46" i="2"/>
  <c r="C46" i="3"/>
  <c r="D46" i="3" s="1"/>
  <c r="F154" i="2"/>
  <c r="C154" i="3"/>
  <c r="D154" i="3" s="1"/>
  <c r="F102" i="2"/>
  <c r="C102" i="3"/>
  <c r="D102" i="3" s="1"/>
  <c r="F14" i="2"/>
  <c r="C14" i="3"/>
  <c r="D14" i="3" s="1"/>
  <c r="A2" i="3"/>
  <c r="D29" i="1"/>
  <c r="D78" i="3"/>
  <c r="F13" i="2"/>
  <c r="B13" i="3"/>
  <c r="D13" i="3" s="1"/>
  <c r="D9" i="3"/>
  <c r="F155" i="2"/>
  <c r="F149" i="2"/>
  <c r="B149" i="3"/>
  <c r="D149" i="3" s="1"/>
  <c r="D54" i="3"/>
  <c r="D85" i="3"/>
  <c r="D153" i="3"/>
  <c r="F89" i="2"/>
  <c r="B89" i="3"/>
  <c r="D89" i="3" s="1"/>
  <c r="F6" i="2"/>
  <c r="B8" i="3"/>
  <c r="D8" i="3" s="1"/>
  <c r="F8" i="2"/>
  <c r="B87" i="3"/>
  <c r="D87" i="3" s="1"/>
  <c r="F87" i="2"/>
  <c r="D69" i="3"/>
  <c r="F31" i="2"/>
  <c r="D47" i="3"/>
  <c r="D2" i="2"/>
  <c r="D64" i="3"/>
  <c r="F3" i="2"/>
  <c r="F133" i="2"/>
  <c r="B133" i="3"/>
  <c r="D133" i="3" s="1"/>
  <c r="B95" i="3"/>
  <c r="D95" i="3" s="1"/>
  <c r="F95" i="2"/>
  <c r="D101" i="3"/>
  <c r="F137" i="2"/>
  <c r="F161" i="2"/>
  <c r="F58" i="2"/>
  <c r="F70" i="2"/>
  <c r="F57" i="2"/>
  <c r="V3" i="10"/>
  <c r="U9" i="10"/>
  <c r="U7" i="10"/>
  <c r="O1" i="8"/>
  <c r="O3" i="8" s="1"/>
  <c r="D26" i="1"/>
  <c r="D30" i="1" l="1"/>
  <c r="D35" i="1" s="1"/>
  <c r="B2" i="3"/>
  <c r="D34" i="1" s="1"/>
  <c r="D33" i="1"/>
  <c r="F2" i="2"/>
  <c r="W3" i="10"/>
  <c r="V9" i="10"/>
  <c r="V7" i="10"/>
  <c r="P1" i="8"/>
  <c r="P3" i="8" s="1"/>
  <c r="B8" i="6"/>
  <c r="D2" i="3" l="1"/>
  <c r="X3" i="10"/>
  <c r="W9" i="10"/>
  <c r="W7" i="10"/>
  <c r="Q1" i="8"/>
  <c r="Q3" i="8" s="1"/>
  <c r="B9" i="6"/>
  <c r="F9" i="6" s="1"/>
  <c r="F8" i="6"/>
  <c r="B11" i="6"/>
  <c r="Y3" i="10" l="1"/>
  <c r="X9" i="10"/>
  <c r="X7" i="10"/>
  <c r="R1" i="8"/>
  <c r="R3" i="8" s="1"/>
  <c r="B12" i="6"/>
  <c r="F12" i="6" s="1"/>
  <c r="F11" i="6"/>
  <c r="Z3" i="10" l="1"/>
  <c r="Y9" i="10"/>
  <c r="Y7" i="10"/>
  <c r="S1" i="8"/>
  <c r="S3" i="8" s="1"/>
  <c r="AA3" i="10" l="1"/>
  <c r="Z9" i="10"/>
  <c r="Z7" i="10"/>
  <c r="T1" i="8"/>
  <c r="T3" i="8" s="1"/>
  <c r="AB3" i="10" l="1"/>
  <c r="AA9" i="10"/>
  <c r="AA7" i="10"/>
  <c r="U1" i="8"/>
  <c r="U3" i="8" s="1"/>
  <c r="AC3" i="10" l="1"/>
  <c r="AB9" i="10"/>
  <c r="AB7" i="10"/>
  <c r="V1" i="8"/>
  <c r="V3" i="8" s="1"/>
  <c r="AD3" i="10" l="1"/>
  <c r="AC9" i="10"/>
  <c r="AC7" i="10"/>
  <c r="W1" i="8"/>
  <c r="W3" i="8" s="1"/>
  <c r="AE3" i="10" l="1"/>
  <c r="AD9" i="10"/>
  <c r="AD7" i="10"/>
  <c r="X1" i="8"/>
  <c r="X3" i="8" s="1"/>
  <c r="AF3" i="10" l="1"/>
  <c r="AE9" i="10"/>
  <c r="AE7" i="10"/>
  <c r="Y1" i="8"/>
  <c r="Y3" i="8" s="1"/>
  <c r="AG3" i="10" l="1"/>
  <c r="AF9" i="10"/>
  <c r="AF7" i="10"/>
  <c r="Z1" i="8"/>
  <c r="Z3" i="8" s="1"/>
  <c r="B6" i="8"/>
  <c r="C6" i="8" s="1"/>
  <c r="AH3" i="10" l="1"/>
  <c r="AG9" i="10"/>
  <c r="AG7" i="10"/>
  <c r="B15" i="8"/>
  <c r="AI3" i="10" l="1"/>
  <c r="AH9" i="10"/>
  <c r="AH7" i="10"/>
  <c r="AJ3" i="10" l="1"/>
  <c r="AI9" i="10"/>
  <c r="AI7" i="10"/>
  <c r="AK3" i="10" l="1"/>
  <c r="AJ9" i="10"/>
  <c r="AJ7" i="10"/>
  <c r="AL3" i="10" l="1"/>
  <c r="AK9" i="10"/>
  <c r="AK7" i="10"/>
  <c r="AM3" i="10" l="1"/>
  <c r="AL9" i="10"/>
  <c r="AL7" i="10"/>
  <c r="AN3" i="10" l="1"/>
  <c r="AM9" i="10"/>
  <c r="AM7" i="10"/>
  <c r="AO3" i="10" l="1"/>
  <c r="AN9" i="10"/>
  <c r="AN7" i="10"/>
  <c r="AP3" i="10" l="1"/>
  <c r="AO9" i="10"/>
  <c r="AO7" i="10"/>
  <c r="AQ3" i="10" l="1"/>
  <c r="AP9" i="10"/>
  <c r="AP7" i="10"/>
  <c r="AR3" i="10" l="1"/>
  <c r="AQ9" i="10"/>
  <c r="AQ7" i="10"/>
  <c r="AS3" i="10" l="1"/>
  <c r="AR9" i="10"/>
  <c r="AR7" i="10"/>
  <c r="AT3" i="10" l="1"/>
  <c r="AS9" i="10"/>
  <c r="AS7" i="10"/>
  <c r="AU3" i="10" l="1"/>
  <c r="AT9" i="10"/>
  <c r="AT7" i="10"/>
  <c r="AV3" i="10" l="1"/>
  <c r="AU9" i="10"/>
  <c r="AU7" i="10"/>
  <c r="AW3" i="10" l="1"/>
  <c r="AV9" i="10"/>
  <c r="AV7" i="10"/>
  <c r="AX3" i="10" l="1"/>
  <c r="AW9" i="10"/>
  <c r="AW7" i="10"/>
  <c r="AY3" i="10" l="1"/>
  <c r="AX9" i="10"/>
  <c r="AX7" i="10"/>
  <c r="AZ3" i="10" l="1"/>
  <c r="AY9" i="10"/>
  <c r="AY7" i="10"/>
  <c r="BA3" i="10" l="1"/>
  <c r="AZ9" i="10"/>
  <c r="AZ7" i="10"/>
  <c r="BB3" i="10" l="1"/>
  <c r="BA9" i="10"/>
  <c r="BA7" i="10"/>
  <c r="BC3" i="10" l="1"/>
  <c r="BB9" i="10"/>
  <c r="BB7" i="10"/>
  <c r="BD3" i="10" l="1"/>
  <c r="BC9" i="10"/>
  <c r="BC7" i="10"/>
  <c r="BE3" i="10" l="1"/>
  <c r="BD9" i="10"/>
  <c r="BD7" i="10"/>
  <c r="BF3" i="10" l="1"/>
  <c r="BE9" i="10"/>
  <c r="BE7" i="10"/>
  <c r="BG3" i="10" l="1"/>
  <c r="BF9" i="10"/>
  <c r="BF7" i="10"/>
  <c r="BH3" i="10" l="1"/>
  <c r="BG9" i="10"/>
  <c r="BG7" i="10"/>
  <c r="BI3" i="10" l="1"/>
  <c r="BH9" i="10"/>
  <c r="BH7" i="10"/>
  <c r="BJ3" i="10" l="1"/>
  <c r="BI9" i="10"/>
  <c r="BI7" i="10"/>
  <c r="BK3" i="10" l="1"/>
  <c r="BJ9" i="10"/>
  <c r="BJ7" i="10"/>
  <c r="BL3" i="10" l="1"/>
  <c r="BK9" i="10"/>
  <c r="BK7" i="10"/>
  <c r="BM3" i="10" l="1"/>
  <c r="BL9" i="10"/>
  <c r="BL7" i="10"/>
  <c r="BN3" i="10" l="1"/>
  <c r="BM9" i="10"/>
  <c r="BM7" i="10"/>
  <c r="BO3" i="10" l="1"/>
  <c r="BN9" i="10"/>
  <c r="BN7" i="10"/>
  <c r="BP3" i="10" l="1"/>
  <c r="BO9" i="10"/>
  <c r="BO7" i="10"/>
  <c r="BQ3" i="10" l="1"/>
  <c r="BP9" i="10"/>
  <c r="BP7" i="10"/>
  <c r="BR3" i="10" l="1"/>
  <c r="BQ9" i="10"/>
  <c r="BQ7" i="10"/>
  <c r="BS3" i="10" l="1"/>
  <c r="BR9" i="10"/>
  <c r="BR7" i="10"/>
  <c r="BT3" i="10" l="1"/>
  <c r="BS9" i="10"/>
  <c r="BS7" i="10"/>
  <c r="BU3" i="10" l="1"/>
  <c r="BT9" i="10"/>
  <c r="BT7" i="10"/>
  <c r="BV3" i="10" l="1"/>
  <c r="BU9" i="10"/>
  <c r="BU7" i="10"/>
  <c r="BW3" i="10" l="1"/>
  <c r="BV9" i="10"/>
  <c r="BV7" i="10"/>
  <c r="BX3" i="10" l="1"/>
  <c r="BW9" i="10"/>
  <c r="BW7" i="10"/>
  <c r="BY3" i="10" l="1"/>
  <c r="BX9" i="10"/>
  <c r="BX7" i="10"/>
  <c r="BZ3" i="10" l="1"/>
  <c r="BY9" i="10"/>
  <c r="BY7" i="10"/>
  <c r="CA3" i="10" l="1"/>
  <c r="BZ9" i="10"/>
  <c r="BZ7" i="10"/>
  <c r="CB3" i="10" l="1"/>
  <c r="CA9" i="10"/>
  <c r="CA7" i="10"/>
  <c r="CC3" i="10" l="1"/>
  <c r="CB9" i="10"/>
  <c r="CB7" i="10"/>
  <c r="CD3" i="10" l="1"/>
  <c r="CC9" i="10"/>
  <c r="CC7" i="10"/>
  <c r="CE3" i="10" l="1"/>
  <c r="CD9" i="10"/>
  <c r="CD7" i="10"/>
  <c r="CF3" i="10" l="1"/>
  <c r="CE9" i="10"/>
  <c r="CE7" i="10"/>
  <c r="CG3" i="10" l="1"/>
  <c r="CF9" i="10"/>
  <c r="CF7" i="10"/>
  <c r="CH3" i="10" l="1"/>
  <c r="CG9" i="10"/>
  <c r="CG7" i="10"/>
  <c r="CI3" i="10" l="1"/>
  <c r="CH9" i="10"/>
  <c r="CH7" i="10"/>
  <c r="CJ3" i="10" l="1"/>
  <c r="CI9" i="10"/>
  <c r="CI7" i="10"/>
  <c r="CK3" i="10" l="1"/>
  <c r="CJ9" i="10"/>
  <c r="CJ7" i="10"/>
  <c r="CL3" i="10" l="1"/>
  <c r="CK9" i="10"/>
  <c r="CK7" i="10"/>
  <c r="CM3" i="10" l="1"/>
  <c r="CL9" i="10"/>
  <c r="CL7" i="10"/>
  <c r="CN3" i="10" l="1"/>
  <c r="CM9" i="10"/>
  <c r="CM7" i="10"/>
  <c r="CO3" i="10" l="1"/>
  <c r="CN9" i="10"/>
  <c r="CN7" i="10"/>
  <c r="CP3" i="10" l="1"/>
  <c r="CO9" i="10"/>
  <c r="CO7" i="10"/>
  <c r="CQ3" i="10" l="1"/>
  <c r="CP9" i="10"/>
  <c r="CP7" i="10"/>
  <c r="CR3" i="10" l="1"/>
  <c r="CQ9" i="10"/>
  <c r="CQ7" i="10"/>
  <c r="CS3" i="10" l="1"/>
  <c r="CR9" i="10"/>
  <c r="CR7" i="10"/>
  <c r="CT3" i="10" l="1"/>
  <c r="CS9" i="10"/>
  <c r="CS7" i="10"/>
  <c r="CU3" i="10" l="1"/>
  <c r="CT9" i="10"/>
  <c r="CT7" i="10"/>
  <c r="CV3" i="10" l="1"/>
  <c r="CU9" i="10"/>
  <c r="CU7" i="10"/>
  <c r="CW3" i="10" l="1"/>
  <c r="CV9" i="10"/>
  <c r="CV7" i="10"/>
  <c r="CX3" i="10" l="1"/>
  <c r="CW9" i="10"/>
  <c r="CW7" i="10"/>
  <c r="CY3" i="10" l="1"/>
  <c r="CX9" i="10"/>
  <c r="CX7" i="10"/>
  <c r="CZ3" i="10" l="1"/>
  <c r="CY9" i="10"/>
  <c r="CY7" i="10"/>
  <c r="CZ9" i="10" l="1"/>
  <c r="B11" i="10" s="1"/>
  <c r="CZ7" i="10"/>
</calcChain>
</file>

<file path=xl/sharedStrings.xml><?xml version="1.0" encoding="utf-8"?>
<sst xmlns="http://schemas.openxmlformats.org/spreadsheetml/2006/main" count="541" uniqueCount="384">
  <si>
    <t>kg</t>
  </si>
  <si>
    <t>lb</t>
  </si>
  <si>
    <t>Hex</t>
  </si>
  <si>
    <t>km/h</t>
  </si>
  <si>
    <t>mph</t>
  </si>
  <si>
    <t>tr/min</t>
  </si>
  <si>
    <t>CX</t>
  </si>
  <si>
    <t>m</t>
  </si>
  <si>
    <t>ft</t>
  </si>
  <si>
    <t>Offset</t>
  </si>
  <si>
    <t>36/37h</t>
  </si>
  <si>
    <t>38/39h</t>
  </si>
  <si>
    <t>40/41h</t>
  </si>
  <si>
    <t>3A/3Bh</t>
  </si>
  <si>
    <t>3C/3Dh</t>
  </si>
  <si>
    <t>3E/3Fh</t>
  </si>
  <si>
    <t>copy/paste from obj</t>
  </si>
  <si>
    <t>X</t>
  </si>
  <si>
    <t>Y</t>
  </si>
  <si>
    <t>Z</t>
  </si>
  <si>
    <t>longueur chaine</t>
  </si>
  <si>
    <t>chaine épurée</t>
  </si>
  <si>
    <t>3 spc</t>
  </si>
  <si>
    <t>2 pt</t>
  </si>
  <si>
    <t>3 pt</t>
  </si>
  <si>
    <t>1 pt</t>
  </si>
  <si>
    <t>2 spc</t>
  </si>
  <si>
    <t>1 spc</t>
  </si>
  <si>
    <t>Coeff CAR0</t>
  </si>
  <si>
    <t>New OBJ</t>
  </si>
  <si>
    <t>5E</t>
  </si>
  <si>
    <t>X1</t>
  </si>
  <si>
    <t>Y1</t>
  </si>
  <si>
    <t>X2</t>
  </si>
  <si>
    <t>Y2</t>
  </si>
  <si>
    <t>Xn</t>
  </si>
  <si>
    <t>Yn</t>
  </si>
  <si>
    <t>Z1</t>
  </si>
  <si>
    <t>Z2</t>
  </si>
  <si>
    <t>Zn</t>
  </si>
  <si>
    <t>ay</t>
  </si>
  <si>
    <t>az</t>
  </si>
  <si>
    <t>bz</t>
  </si>
  <si>
    <t>Wheel1</t>
  </si>
  <si>
    <t>Xav</t>
  </si>
  <si>
    <t>Xar</t>
  </si>
  <si>
    <t>Largeur AV</t>
  </si>
  <si>
    <t>Largeur AR</t>
  </si>
  <si>
    <t>Zav</t>
  </si>
  <si>
    <t>Zar</t>
  </si>
  <si>
    <t>Yav</t>
  </si>
  <si>
    <t>Yar</t>
  </si>
  <si>
    <t>Wheel2</t>
  </si>
  <si>
    <t>Wheel3</t>
  </si>
  <si>
    <t>Wheel4</t>
  </si>
  <si>
    <t>RPM</t>
  </si>
  <si>
    <t>TORQUE (N.m)</t>
  </si>
  <si>
    <t>Adresse</t>
  </si>
  <si>
    <t>6A</t>
  </si>
  <si>
    <t>6B</t>
  </si>
  <si>
    <t>6C</t>
  </si>
  <si>
    <t>6D</t>
  </si>
  <si>
    <t>6E</t>
  </si>
  <si>
    <t>6F</t>
  </si>
  <si>
    <t>7A</t>
  </si>
  <si>
    <t>7B</t>
  </si>
  <si>
    <t>7C</t>
  </si>
  <si>
    <t>7D</t>
  </si>
  <si>
    <t>7E</t>
  </si>
  <si>
    <t>7F</t>
  </si>
  <si>
    <t>8A</t>
  </si>
  <si>
    <t>8B</t>
  </si>
  <si>
    <t>8C</t>
  </si>
  <si>
    <t>8D</t>
  </si>
  <si>
    <t>8E</t>
  </si>
  <si>
    <t>8F</t>
  </si>
  <si>
    <t>9A</t>
  </si>
  <si>
    <t>9B</t>
  </si>
  <si>
    <t>9C</t>
  </si>
  <si>
    <t>9D</t>
  </si>
  <si>
    <t>9E</t>
  </si>
  <si>
    <t>9F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</si>
  <si>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</si>
  <si>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</si>
  <si>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</si>
  <si>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</si>
  <si>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</si>
  <si>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</si>
  <si>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</si>
  <si>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</si>
  <si>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</si>
  <si>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AA</t>
  </si>
  <si>
    <t>AB</t>
  </si>
  <si>
    <t>AC</t>
  </si>
  <si>
    <t>AD</t>
  </si>
  <si>
    <t>AE</t>
  </si>
  <si>
    <t>AF</t>
  </si>
  <si>
    <t>A9</t>
  </si>
  <si>
    <t>B0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</si>
  <si>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</si>
  <si>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</si>
  <si>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</si>
  <si>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</si>
  <si>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</si>
  <si>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</si>
  <si>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</si>
  <si>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</si>
  <si>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</si>
  <si>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BB</t>
  </si>
  <si>
    <t>BC</t>
  </si>
  <si>
    <t>BD</t>
  </si>
  <si>
    <t>BE</t>
  </si>
  <si>
    <t>BF</t>
  </si>
  <si>
    <t>BA</t>
  </si>
  <si>
    <t>C0</t>
  </si>
  <si>
    <t>C1</t>
  </si>
  <si>
    <t>C2</t>
  </si>
  <si>
    <t>C3</t>
  </si>
  <si>
    <t>C4</t>
  </si>
  <si>
    <t>C5</t>
  </si>
  <si>
    <t>C6</t>
  </si>
  <si>
    <t>C7</t>
  </si>
  <si>
    <t>Game value</t>
  </si>
  <si>
    <t>Max</t>
  </si>
  <si>
    <t>Ascii</t>
  </si>
  <si>
    <t>911C4</t>
  </si>
  <si>
    <t>Corvette ZR1</t>
  </si>
  <si>
    <t>Countach</t>
  </si>
  <si>
    <t>Delta</t>
  </si>
  <si>
    <t>GTO</t>
  </si>
  <si>
    <t>LM002</t>
  </si>
  <si>
    <t>NSX</t>
  </si>
  <si>
    <t>Quattro</t>
  </si>
  <si>
    <t>Car</t>
  </si>
  <si>
    <t>Real Torque</t>
  </si>
  <si>
    <t>2E</t>
  </si>
  <si>
    <t>3C</t>
  </si>
  <si>
    <t>4E</t>
  </si>
  <si>
    <t>Game  max</t>
  </si>
  <si>
    <t>dec</t>
  </si>
  <si>
    <t>coeff</t>
  </si>
  <si>
    <t>Text</t>
  </si>
  <si>
    <t>POWER (HP)</t>
  </si>
  <si>
    <t>Lateral G</t>
  </si>
  <si>
    <t>512TR</t>
  </si>
  <si>
    <t>F40</t>
  </si>
  <si>
    <t>Diablo</t>
  </si>
  <si>
    <t>Game</t>
  </si>
  <si>
    <t>D3</t>
  </si>
  <si>
    <t>01F4</t>
  </si>
  <si>
    <t>D2</t>
  </si>
  <si>
    <t>MARCH</t>
  </si>
  <si>
    <t>XJR9</t>
  </si>
  <si>
    <t>01E0</t>
  </si>
  <si>
    <t>2F</t>
  </si>
  <si>
    <t>F512M</t>
  </si>
  <si>
    <t>MYTHOS</t>
  </si>
  <si>
    <t>THEMA</t>
  </si>
  <si>
    <t>EVO</t>
  </si>
  <si>
    <t>CA/CBh</t>
  </si>
  <si>
    <t>1F</t>
  </si>
  <si>
    <t>1A</t>
  </si>
  <si>
    <t>1B</t>
  </si>
  <si>
    <t>1C</t>
  </si>
  <si>
    <t>1D</t>
  </si>
  <si>
    <t>1E</t>
  </si>
  <si>
    <t>2B</t>
  </si>
  <si>
    <t>2D</t>
  </si>
  <si>
    <t>adresse</t>
  </si>
  <si>
    <t>rpm</t>
  </si>
  <si>
    <t>hex</t>
  </si>
  <si>
    <t>New hex value</t>
  </si>
  <si>
    <t>ascii</t>
  </si>
  <si>
    <t>ch</t>
  </si>
  <si>
    <t>Speed 1</t>
  </si>
  <si>
    <t>Speed 2</t>
  </si>
  <si>
    <t>Speed 3</t>
  </si>
  <si>
    <t>Speed 4</t>
  </si>
  <si>
    <t>Speed 5</t>
  </si>
  <si>
    <t>Speed 6</t>
  </si>
  <si>
    <t>Weight</t>
  </si>
  <si>
    <t>Real</t>
  </si>
  <si>
    <t>length</t>
  </si>
  <si>
    <t>length car0</t>
  </si>
  <si>
    <t>length car1</t>
  </si>
  <si>
    <t>Width</t>
  </si>
  <si>
    <t>Width car0</t>
  </si>
  <si>
    <t>Width car1</t>
  </si>
  <si>
    <t>Height</t>
  </si>
  <si>
    <t>Height car0</t>
  </si>
  <si>
    <t>Height car1</t>
  </si>
  <si>
    <t>RPM Pmax</t>
  </si>
  <si>
    <t>Pmax</t>
  </si>
  <si>
    <t>RPM max</t>
  </si>
  <si>
    <t>Coeff CAR0-&gt;CAR1</t>
  </si>
  <si>
    <t>Coeff game-&gt;real</t>
  </si>
  <si>
    <t>New torque</t>
  </si>
  <si>
    <t>New Power (HP)</t>
  </si>
  <si>
    <t>torque Game</t>
  </si>
  <si>
    <t>Power Game (HP)</t>
  </si>
  <si>
    <t>New value Game</t>
  </si>
  <si>
    <t>Formula</t>
  </si>
  <si>
    <t>Diameter</t>
  </si>
  <si>
    <t>coeff old-&gt; new</t>
  </si>
  <si>
    <t>max new torque</t>
  </si>
  <si>
    <t>max new hp</t>
  </si>
  <si>
    <t>CHANGE ONLY GREEN VALUE</t>
  </si>
  <si>
    <t>2A</t>
  </si>
  <si>
    <t>2C</t>
  </si>
  <si>
    <t>v     -81.0      44.0     161.0</t>
  </si>
  <si>
    <t>v     -81.0       0.0     161.0</t>
  </si>
  <si>
    <t>v     -81.0      44.0     136.0</t>
  </si>
  <si>
    <t>v    -117.0      44.0     161.0</t>
  </si>
  <si>
    <t>v    -117.0       0.0     161.0</t>
  </si>
  <si>
    <t>v    -117.0      44.0     136.0</t>
  </si>
  <si>
    <t>v      81.0      44.0     161.0</t>
  </si>
  <si>
    <t>v      81.0       0.0     161.0</t>
  </si>
  <si>
    <t>v      81.0      44.0     136.0</t>
  </si>
  <si>
    <t>v     117.0      44.0     161.0</t>
  </si>
  <si>
    <t>v     117.0       0.0     161.0</t>
  </si>
  <si>
    <t>v     117.0      44.0     136.0</t>
  </si>
  <si>
    <t>v      81.0      44.0    -223.0</t>
  </si>
  <si>
    <t>v      81.0       0.0    -223.0</t>
  </si>
  <si>
    <t>v      81.0      44.0    -247.0</t>
  </si>
  <si>
    <t>v     120.0      44.0    -223.0</t>
  </si>
  <si>
    <t>v     120.0       0.0    -223.0</t>
  </si>
  <si>
    <t>v     120.0      44.0    -247.0</t>
  </si>
  <si>
    <t>v     -81.0      44.0    -223.0</t>
  </si>
  <si>
    <t>v     -81.0       0.0    -223.0</t>
  </si>
  <si>
    <t>v     -81.0      44.0    -247.0</t>
  </si>
  <si>
    <t>v    -120.0      44.0    -223.0</t>
  </si>
  <si>
    <t>v    -120.0       0.0    -223.0</t>
  </si>
  <si>
    <t>v    -120.0      44.0    -247.0</t>
  </si>
  <si>
    <t>v       4.0       4.0     283.0</t>
  </si>
  <si>
    <t>v       4.0      13.0     273.0</t>
  </si>
  <si>
    <t>v      -4.0      13.0     273.0</t>
  </si>
  <si>
    <t>v      -4.0       4.0     283.0</t>
  </si>
  <si>
    <t>v     -39.0      54.0     103.0</t>
  </si>
  <si>
    <t>v     -39.0       7.0     103.0</t>
  </si>
  <si>
    <t>v      39.0       7.0     103.0</t>
  </si>
  <si>
    <t>v      39.0      54.0     103.0</t>
  </si>
  <si>
    <t>v     -32.0      85.0     107.0</t>
  </si>
  <si>
    <t>v     -39.0      56.0     101.0</t>
  </si>
  <si>
    <t>v      32.0      85.0     107.0</t>
  </si>
  <si>
    <t>v      39.0      56.0     101.0</t>
  </si>
  <si>
    <t>v     -29.0      92.0     115.0</t>
  </si>
  <si>
    <t>v      29.0      92.0     115.0</t>
  </si>
  <si>
    <t>v     -96.0       7.0     242.0</t>
  </si>
  <si>
    <t>v     -96.0      24.0     196.0</t>
  </si>
  <si>
    <t>v     -96.0       7.0     193.0</t>
  </si>
  <si>
    <t>v      96.0       7.0     193.0</t>
  </si>
  <si>
    <t>v      96.0      24.0     196.0</t>
  </si>
  <si>
    <t>v      96.0       7.0     242.0</t>
  </si>
  <si>
    <t>v     -11.0      17.0     202.0</t>
  </si>
  <si>
    <t>v     -13.0      24.0     196.0</t>
  </si>
  <si>
    <t>v     -96.0      17.0     202.0</t>
  </si>
  <si>
    <t>v      96.0      17.0     202.0</t>
  </si>
  <si>
    <t>v      13.0      24.0     196.0</t>
  </si>
  <si>
    <t>v      11.0      17.0     202.0</t>
  </si>
  <si>
    <t>v      -6.0       7.0     242.0</t>
  </si>
  <si>
    <t>v       6.0       7.0     242.0</t>
  </si>
  <si>
    <t>v     -32.0      85.0      25.0</t>
  </si>
  <si>
    <t>v      32.0      85.0      25.0</t>
  </si>
  <si>
    <t>v    -104.0      56.0      81.0</t>
  </si>
  <si>
    <t>v    -105.0      54.0      83.0</t>
  </si>
  <si>
    <t>v     105.0      54.0      83.0</t>
  </si>
  <si>
    <t>v     104.0      56.0      81.0</t>
  </si>
  <si>
    <t>v    -105.0      56.0      44.0</t>
  </si>
  <si>
    <t>v    -107.0      54.0      45.0</t>
  </si>
  <si>
    <t>v     107.0      54.0      45.0</t>
  </si>
  <si>
    <t>v     105.0      56.0      44.0</t>
  </si>
  <si>
    <t>v    -104.0      56.0    -115.0</t>
  </si>
  <si>
    <t>v    -106.0      54.0    -116.0</t>
  </si>
  <si>
    <t>v     106.0      54.0    -116.0</t>
  </si>
  <si>
    <t>v     104.0      56.0    -115.0</t>
  </si>
  <si>
    <t>v     -42.0      10.0     101.0</t>
  </si>
  <si>
    <t>v     -42.0      49.0     101.0</t>
  </si>
  <si>
    <t>v    -102.0      49.0      81.0</t>
  </si>
  <si>
    <t>v    -102.0      10.0      81.0</t>
  </si>
  <si>
    <t>v     102.0      10.0      81.0</t>
  </si>
  <si>
    <t>v     102.0      49.0      81.0</t>
  </si>
  <si>
    <t>v      42.0      49.0     101.0</t>
  </si>
  <si>
    <t>v      42.0      10.0     101.0</t>
  </si>
  <si>
    <t>v    -105.0       7.0      83.0</t>
  </si>
  <si>
    <t>v     105.0       7.0      83.0</t>
  </si>
  <si>
    <t>v    -107.0       7.0      45.0</t>
  </si>
  <si>
    <t>v     107.0       7.0      45.0</t>
  </si>
  <si>
    <t>v    -106.0       7.0    -116.0</t>
  </si>
  <si>
    <t>v     106.0       7.0    -116.0</t>
  </si>
  <si>
    <t>v    -100.0      54.0    -130.0</t>
  </si>
  <si>
    <t>v    -100.0       9.0    -130.0</t>
  </si>
  <si>
    <t>v     100.0       9.0    -130.0</t>
  </si>
  <si>
    <t>v     100.0      54.0    -130.0</t>
  </si>
  <si>
    <t>v     -89.0      54.0    -150.0</t>
  </si>
  <si>
    <t>v     -89.0      12.0    -150.0</t>
  </si>
  <si>
    <t>v      89.0      12.0    -150.0</t>
  </si>
  <si>
    <t>v      89.0      54.0    -150.0</t>
  </si>
  <si>
    <t>v     -66.0      54.0    -190.0</t>
  </si>
  <si>
    <t>v     -66.0      32.0    -190.0</t>
  </si>
  <si>
    <t>v      66.0      32.0    -190.0</t>
  </si>
  <si>
    <t>v      66.0      54.0    -190.0</t>
  </si>
  <si>
    <t>v    -105.0      30.0    -185.0</t>
  </si>
  <si>
    <t>v    -105.0       7.0    -185.0</t>
  </si>
  <si>
    <t>v     105.0       7.0    -185.0</t>
  </si>
  <si>
    <t>v     105.0      30.0    -185.0</t>
  </si>
  <si>
    <t>v    -102.0      56.0    -128.0</t>
  </si>
  <si>
    <t>v     102.0      56.0    -128.0</t>
  </si>
  <si>
    <t>v     -87.0      56.0    -148.0</t>
  </si>
  <si>
    <t>v      87.0      56.0    -148.0</t>
  </si>
  <si>
    <t>v     -39.0      56.0    -153.0</t>
  </si>
  <si>
    <t>v      39.0      56.0    -153.0</t>
  </si>
  <si>
    <t>v     -64.0      56.0    -190.0</t>
  </si>
  <si>
    <t>v      64.0      56.0    -190.0</t>
  </si>
  <si>
    <t>v     -29.0      54.0    -263.0</t>
  </si>
  <si>
    <t>v      29.0      54.0    -263.0</t>
  </si>
  <si>
    <t>v     -66.0       7.0    -185.0</t>
  </si>
  <si>
    <t>v      66.0       7.0    -185.0</t>
  </si>
  <si>
    <t>v     -44.0      17.0    -253.0</t>
  </si>
  <si>
    <t>v      44.0      17.0    -253.0</t>
  </si>
  <si>
    <t>v      -8.0     102.0      10.0</t>
  </si>
  <si>
    <t>v      -8.0      99.0     -20.0</t>
  </si>
  <si>
    <t>v     -14.0      70.0    -178.0</t>
  </si>
  <si>
    <t>v       8.0     102.0      10.0</t>
  </si>
  <si>
    <t>v      14.0      70.0    -178.0</t>
  </si>
  <si>
    <t>v       8.0      99.0     -20.0</t>
  </si>
  <si>
    <t>v      -5.0     118.0       8.0</t>
  </si>
  <si>
    <t>v      -5.0     118.0      -9.0</t>
  </si>
  <si>
    <t>v       5.0     118.0      -9.0</t>
  </si>
  <si>
    <t>v       5.0     118.0       8.0</t>
  </si>
  <si>
    <t>v     -63.0      75.0    -241.0</t>
  </si>
  <si>
    <t>v     -63.0     109.0    -241.0</t>
  </si>
  <si>
    <t>v     -63.0     109.0    -289.0</t>
  </si>
  <si>
    <t>v     -63.0      75.0    -289.0</t>
  </si>
  <si>
    <t>v     -63.0      82.0    -255.0</t>
  </si>
  <si>
    <t>v     -63.0      87.0    -255.0</t>
  </si>
  <si>
    <t>v     -63.0      87.0    -276.0</t>
  </si>
  <si>
    <t>v     -63.0      82.0    -276.0</t>
  </si>
  <si>
    <t>v     -63.0      82.0    -263.0</t>
  </si>
  <si>
    <t>v     -63.0     106.0    -263.0</t>
  </si>
  <si>
    <t>v     -63.0     106.0    -268.0</t>
  </si>
  <si>
    <t>v     -63.0      82.0    -268.0</t>
  </si>
  <si>
    <t>v     -63.0     101.0    -258.0</t>
  </si>
  <si>
    <t>v     -63.0     101.0    -263.0</t>
  </si>
  <si>
    <t>v      63.0      75.0    -289.0</t>
  </si>
  <si>
    <t>v      63.0     109.0    -289.0</t>
  </si>
  <si>
    <t>v      63.0     109.0    -241.0</t>
  </si>
  <si>
    <t>v      63.0      75.0    -241.0</t>
  </si>
  <si>
    <t>v      63.0      82.0    -276.0</t>
  </si>
  <si>
    <t>v      63.0      87.0    -276.0</t>
  </si>
  <si>
    <t>v      63.0      87.0    -255.0</t>
  </si>
  <si>
    <t>v      63.0      82.0    -255.0</t>
  </si>
  <si>
    <t>v      63.0      82.0    -268.0</t>
  </si>
  <si>
    <t>v      63.0     106.0    -268.0</t>
  </si>
  <si>
    <t>v      63.0     106.0    -263.0</t>
  </si>
  <si>
    <t>v      63.0      82.0    -263.0</t>
  </si>
  <si>
    <t>v      63.0     101.0    -273.0</t>
  </si>
  <si>
    <t>v      63.0     101.0    -268.0</t>
  </si>
  <si>
    <t>v       0.0      60.0    -228.0</t>
  </si>
  <si>
    <t>v       0.0      91.0    -260.0</t>
  </si>
  <si>
    <t>v       0.0      91.0    -285.0</t>
  </si>
  <si>
    <t>v       0.0      56.0    -253.0</t>
  </si>
  <si>
    <t>v     -20.0      44.0     176.0</t>
  </si>
  <si>
    <t>v      20.0      44.0     176.0</t>
  </si>
  <si>
    <t>v     -20.0      24.0     161.0</t>
  </si>
  <si>
    <t>v      20.0      24.0     161.0</t>
  </si>
  <si>
    <t>v     -20.0      44.0     146.0</t>
  </si>
  <si>
    <t>v      20.0      44.0     146.0</t>
  </si>
  <si>
    <t>v     -44.0      44.0    -208.0</t>
  </si>
  <si>
    <t>v      44.0      44.0    -208.0</t>
  </si>
  <si>
    <t>v     -44.0      44.0    -223.0</t>
  </si>
  <si>
    <t>v      44.0      44.0    -223.0</t>
  </si>
  <si>
    <t>v     -44.0      44.0    -238.0</t>
  </si>
  <si>
    <t>v      44.0      44.0    -238.0</t>
  </si>
  <si>
    <t>v      12.0      51.0     200.0</t>
  </si>
  <si>
    <t>v      12.0      52.0     194.0</t>
  </si>
  <si>
    <t>v     -12.0      52.0     194.0</t>
  </si>
  <si>
    <t>v     -12.0      51.0     200.0</t>
  </si>
  <si>
    <t>v       3.0      51.0     200.0</t>
  </si>
  <si>
    <t>v       3.0      65.0     170.0</t>
  </si>
  <si>
    <t>v      -3.0      65.0     170.0</t>
  </si>
  <si>
    <t>v      -3.0      51.0     200.0</t>
  </si>
  <si>
    <t>v       9.0      63.0     176.0</t>
  </si>
  <si>
    <t>v       3.0      63.0     176.0</t>
  </si>
  <si>
    <t>#points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</si>
</sst>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1" fontId="1" fillId="0" borderId="14" xfId="0" applyNumberFormat="1" applyFont="1" applyBorder="1" applyAlignment="1">
      <alignment horizontal="center"/>
    </xf>
    <xf numFmtId="1" fontId="1" fillId="0" borderId="15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1" fontId="3" fillId="0" borderId="13" xfId="0" applyNumberFormat="1" applyFont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0" fontId="0" fillId="0" borderId="16" xfId="0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/>
    <xf numFmtId="11" fontId="0" fillId="0" borderId="0" xfId="0" quotePrefix="1" applyNumberFormat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1" fontId="4" fillId="0" borderId="15" xfId="0" applyNumberFormat="1" applyFont="1" applyBorder="1" applyAlignment="1">
      <alignment horizontal="center"/>
    </xf>
    <xf numFmtId="1" fontId="4" fillId="0" borderId="14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164" fontId="4" fillId="0" borderId="14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1" fontId="0" fillId="2" borderId="0" xfId="0" applyNumberFormat="1" applyFill="1" applyAlignment="1">
      <alignment horizontal="center"/>
    </xf>
    <xf numFmtId="1" fontId="1" fillId="0" borderId="16" xfId="0" applyNumberFormat="1" applyFont="1" applyBorder="1" applyAlignment="1">
      <alignment horizontal="center"/>
    </xf>
    <xf numFmtId="1" fontId="4" fillId="0" borderId="16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0" xfId="0" applyFill="1" applyAlignment="1">
      <alignment horizontal="left"/>
    </xf>
    <xf numFmtId="1" fontId="0" fillId="2" borderId="19" xfId="0" applyNumberForma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1" fontId="1" fillId="0" borderId="13" xfId="0" applyNumberFormat="1" applyFont="1" applyBorder="1" applyAlignment="1">
      <alignment horizontal="center"/>
    </xf>
    <xf numFmtId="0" fontId="3" fillId="0" borderId="17" xfId="0" applyFont="1" applyBorder="1" applyAlignment="1">
      <alignment horizontal="left"/>
    </xf>
    <xf numFmtId="0" fontId="3" fillId="0" borderId="1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1" fontId="1" fillId="0" borderId="18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16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1" fontId="3" fillId="0" borderId="16" xfId="0" applyNumberFormat="1" applyFont="1" applyBorder="1" applyAlignment="1">
      <alignment horizontal="center"/>
    </xf>
    <xf numFmtId="0" fontId="0" fillId="2" borderId="0" xfId="0" applyFill="1"/>
    <xf numFmtId="0" fontId="6" fillId="2" borderId="0" xfId="0" applyFont="1" applyFill="1" applyAlignment="1">
      <alignment horizontal="left"/>
    </xf>
    <xf numFmtId="1" fontId="0" fillId="0" borderId="1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'Torque Curve'!$A$2</c:f>
              <c:strCache>
                <c:ptCount val="1"/>
                <c:pt idx="0">
                  <c:v>TORQUE (N.m)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'Torque Curve'!$B$1:$AE$1</c:f>
              <c:numCache>
                <c:formatCode>General</c:formatCode>
                <c:ptCount val="30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  <c:pt idx="24">
                  <c:v>6750</c:v>
                </c:pt>
                <c:pt idx="25">
                  <c:v>7000</c:v>
                </c:pt>
                <c:pt idx="26">
                  <c:v>7250</c:v>
                </c:pt>
                <c:pt idx="27">
                  <c:v>7500</c:v>
                </c:pt>
                <c:pt idx="28">
                  <c:v>7750</c:v>
                </c:pt>
                <c:pt idx="29">
                  <c:v>8000</c:v>
                </c:pt>
              </c:numCache>
            </c:numRef>
          </c:xVal>
          <c:yVal>
            <c:numRef>
              <c:f>'Torque Curve'!$B$2:$AE$2</c:f>
              <c:numCache>
                <c:formatCode>General</c:formatCode>
                <c:ptCount val="30"/>
                <c:pt idx="0">
                  <c:v>102</c:v>
                </c:pt>
                <c:pt idx="1">
                  <c:v>153</c:v>
                </c:pt>
                <c:pt idx="2">
                  <c:v>184</c:v>
                </c:pt>
                <c:pt idx="3">
                  <c:v>204</c:v>
                </c:pt>
                <c:pt idx="4">
                  <c:v>219</c:v>
                </c:pt>
                <c:pt idx="5">
                  <c:v>230</c:v>
                </c:pt>
                <c:pt idx="6">
                  <c:v>332</c:v>
                </c:pt>
                <c:pt idx="7">
                  <c:v>401</c:v>
                </c:pt>
                <c:pt idx="8">
                  <c:v>434</c:v>
                </c:pt>
                <c:pt idx="9">
                  <c:v>431</c:v>
                </c:pt>
                <c:pt idx="10">
                  <c:v>428</c:v>
                </c:pt>
                <c:pt idx="11">
                  <c:v>429</c:v>
                </c:pt>
                <c:pt idx="12">
                  <c:v>431</c:v>
                </c:pt>
                <c:pt idx="13">
                  <c:v>433</c:v>
                </c:pt>
                <c:pt idx="14">
                  <c:v>435</c:v>
                </c:pt>
                <c:pt idx="15">
                  <c:v>435</c:v>
                </c:pt>
                <c:pt idx="16">
                  <c:v>433</c:v>
                </c:pt>
                <c:pt idx="17">
                  <c:v>428</c:v>
                </c:pt>
                <c:pt idx="18">
                  <c:v>421</c:v>
                </c:pt>
                <c:pt idx="19">
                  <c:v>410</c:v>
                </c:pt>
                <c:pt idx="20">
                  <c:v>397</c:v>
                </c:pt>
                <c:pt idx="21">
                  <c:v>392</c:v>
                </c:pt>
                <c:pt idx="22">
                  <c:v>356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E69-42DE-AFA1-AAB0FB7EAEFC}"/>
            </c:ext>
          </c:extLst>
        </c:ser>
        <c:ser>
          <c:idx val="1"/>
          <c:order val="1"/>
          <c:tx>
            <c:strRef>
              <c:f>'Torque Curve'!$A$3</c:f>
              <c:strCache>
                <c:ptCount val="1"/>
                <c:pt idx="0">
                  <c:v>POWER (HP)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'Torque Curve'!$B$1:$AE$1</c:f>
              <c:numCache>
                <c:formatCode>General</c:formatCode>
                <c:ptCount val="30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2250</c:v>
                </c:pt>
                <c:pt idx="7">
                  <c:v>2500</c:v>
                </c:pt>
                <c:pt idx="8">
                  <c:v>2750</c:v>
                </c:pt>
                <c:pt idx="9">
                  <c:v>3000</c:v>
                </c:pt>
                <c:pt idx="10">
                  <c:v>3250</c:v>
                </c:pt>
                <c:pt idx="11">
                  <c:v>3500</c:v>
                </c:pt>
                <c:pt idx="12">
                  <c:v>3750</c:v>
                </c:pt>
                <c:pt idx="13">
                  <c:v>4000</c:v>
                </c:pt>
                <c:pt idx="14">
                  <c:v>4250</c:v>
                </c:pt>
                <c:pt idx="15">
                  <c:v>4500</c:v>
                </c:pt>
                <c:pt idx="16">
                  <c:v>4750</c:v>
                </c:pt>
                <c:pt idx="17">
                  <c:v>5000</c:v>
                </c:pt>
                <c:pt idx="18">
                  <c:v>5250</c:v>
                </c:pt>
                <c:pt idx="19">
                  <c:v>5500</c:v>
                </c:pt>
                <c:pt idx="20">
                  <c:v>5750</c:v>
                </c:pt>
                <c:pt idx="21">
                  <c:v>6000</c:v>
                </c:pt>
                <c:pt idx="22">
                  <c:v>6250</c:v>
                </c:pt>
                <c:pt idx="23">
                  <c:v>6500</c:v>
                </c:pt>
                <c:pt idx="24">
                  <c:v>6750</c:v>
                </c:pt>
                <c:pt idx="25">
                  <c:v>7000</c:v>
                </c:pt>
                <c:pt idx="26">
                  <c:v>7250</c:v>
                </c:pt>
                <c:pt idx="27">
                  <c:v>7500</c:v>
                </c:pt>
                <c:pt idx="28">
                  <c:v>7750</c:v>
                </c:pt>
                <c:pt idx="29">
                  <c:v>8000</c:v>
                </c:pt>
              </c:numCache>
            </c:numRef>
          </c:xVal>
          <c:yVal>
            <c:numRef>
              <c:f>'Torque Curve'!$B$3:$AE$3</c:f>
              <c:numCache>
                <c:formatCode>0</c:formatCode>
                <c:ptCount val="30"/>
                <c:pt idx="0">
                  <c:v>10.884594112301592</c:v>
                </c:pt>
                <c:pt idx="1">
                  <c:v>21.769188224603187</c:v>
                </c:pt>
                <c:pt idx="2">
                  <c:v>32.724923474893679</c:v>
                </c:pt>
                <c:pt idx="3">
                  <c:v>43.538376449206368</c:v>
                </c:pt>
                <c:pt idx="4">
                  <c:v>54.529682268491321</c:v>
                </c:pt>
                <c:pt idx="5">
                  <c:v>65.449846949787357</c:v>
                </c:pt>
                <c:pt idx="6">
                  <c:v>106.28486015541556</c:v>
                </c:pt>
                <c:pt idx="7">
                  <c:v>142.63798166774308</c:v>
                </c:pt>
                <c:pt idx="8">
                  <c:v>169.81389637950261</c:v>
                </c:pt>
                <c:pt idx="9">
                  <c:v>183.97098283929358</c:v>
                </c:pt>
                <c:pt idx="10">
                  <c:v>197.91464588511786</c:v>
                </c:pt>
                <c:pt idx="11">
                  <c:v>213.63683738066462</c:v>
                </c:pt>
                <c:pt idx="12">
                  <c:v>229.96372854911698</c:v>
                </c:pt>
                <c:pt idx="13">
                  <c:v>246.43290199354718</c:v>
                </c:pt>
                <c:pt idx="14">
                  <c:v>263.04435771395521</c:v>
                </c:pt>
                <c:pt idx="15">
                  <c:v>278.51755522654076</c:v>
                </c:pt>
                <c:pt idx="16">
                  <c:v>292.63907111733732</c:v>
                </c:pt>
                <c:pt idx="17">
                  <c:v>304.48407059248899</c:v>
                </c:pt>
                <c:pt idx="18">
                  <c:v>314.47940047992938</c:v>
                </c:pt>
                <c:pt idx="19">
                  <c:v>320.84653232993583</c:v>
                </c:pt>
                <c:pt idx="20">
                  <c:v>324.79486548831972</c:v>
                </c:pt>
                <c:pt idx="21">
                  <c:v>334.64791309978227</c:v>
                </c:pt>
                <c:pt idx="22">
                  <c:v>316.57806405060188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E69-42DE-AFA1-AAB0FB7EAE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5919736"/>
        <c:axId val="335920720"/>
      </c:scatterChart>
      <c:valAx>
        <c:axId val="335919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920720"/>
        <c:crosses val="autoZero"/>
        <c:crossBetween val="midCat"/>
      </c:valAx>
      <c:valAx>
        <c:axId val="33592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5919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2"/>
          <c:order val="0"/>
          <c:tx>
            <c:v>Torque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'change power'!$B$3:$CZ$3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'change power'!$B$8:$CZ$8</c:f>
              <c:numCache>
                <c:formatCode>0</c:formatCode>
                <c:ptCount val="103"/>
                <c:pt idx="0">
                  <c:v>197.49241798561181</c:v>
                </c:pt>
                <c:pt idx="1">
                  <c:v>197.49241798561181</c:v>
                </c:pt>
                <c:pt idx="2">
                  <c:v>197.49241798561181</c:v>
                </c:pt>
                <c:pt idx="3">
                  <c:v>197.49241798561181</c:v>
                </c:pt>
                <c:pt idx="4">
                  <c:v>197.49241798561181</c:v>
                </c:pt>
                <c:pt idx="5">
                  <c:v>197.49241798561181</c:v>
                </c:pt>
                <c:pt idx="6">
                  <c:v>197.49241798561181</c:v>
                </c:pt>
                <c:pt idx="7">
                  <c:v>197.49241798561181</c:v>
                </c:pt>
                <c:pt idx="8">
                  <c:v>207.36703888489239</c:v>
                </c:pt>
                <c:pt idx="9">
                  <c:v>217.24165978417298</c:v>
                </c:pt>
                <c:pt idx="10">
                  <c:v>227.11628068345357</c:v>
                </c:pt>
                <c:pt idx="11">
                  <c:v>236.99090158273415</c:v>
                </c:pt>
                <c:pt idx="12">
                  <c:v>246.86552248201477</c:v>
                </c:pt>
                <c:pt idx="13">
                  <c:v>246.86552248201477</c:v>
                </c:pt>
                <c:pt idx="14">
                  <c:v>266.61476428057591</c:v>
                </c:pt>
                <c:pt idx="15">
                  <c:v>266.61476428057591</c:v>
                </c:pt>
                <c:pt idx="16">
                  <c:v>256.74014338129535</c:v>
                </c:pt>
                <c:pt idx="17">
                  <c:v>256.74014338129535</c:v>
                </c:pt>
                <c:pt idx="18">
                  <c:v>256.74014338129535</c:v>
                </c:pt>
                <c:pt idx="19">
                  <c:v>256.74014338129535</c:v>
                </c:pt>
                <c:pt idx="20">
                  <c:v>256.74014338129535</c:v>
                </c:pt>
                <c:pt idx="21">
                  <c:v>256.74014338129535</c:v>
                </c:pt>
                <c:pt idx="22">
                  <c:v>266.61476428057591</c:v>
                </c:pt>
                <c:pt idx="23">
                  <c:v>266.61476428057591</c:v>
                </c:pt>
                <c:pt idx="24">
                  <c:v>266.61476428057591</c:v>
                </c:pt>
                <c:pt idx="25">
                  <c:v>266.61476428057591</c:v>
                </c:pt>
                <c:pt idx="26">
                  <c:v>276.48938517985653</c:v>
                </c:pt>
                <c:pt idx="27">
                  <c:v>276.48938517985653</c:v>
                </c:pt>
                <c:pt idx="28">
                  <c:v>276.48938517985653</c:v>
                </c:pt>
                <c:pt idx="29">
                  <c:v>286.36400607913714</c:v>
                </c:pt>
                <c:pt idx="30">
                  <c:v>286.36400607913714</c:v>
                </c:pt>
                <c:pt idx="31">
                  <c:v>296.2386269784177</c:v>
                </c:pt>
                <c:pt idx="32">
                  <c:v>296.2386269784177</c:v>
                </c:pt>
                <c:pt idx="33">
                  <c:v>296.2386269784177</c:v>
                </c:pt>
                <c:pt idx="34">
                  <c:v>306.11324787769831</c:v>
                </c:pt>
                <c:pt idx="35">
                  <c:v>306.11324787769831</c:v>
                </c:pt>
                <c:pt idx="36">
                  <c:v>315.98786877697887</c:v>
                </c:pt>
                <c:pt idx="37">
                  <c:v>315.98786877697887</c:v>
                </c:pt>
                <c:pt idx="38">
                  <c:v>325.86248967625949</c:v>
                </c:pt>
                <c:pt idx="39">
                  <c:v>325.86248967625949</c:v>
                </c:pt>
                <c:pt idx="40">
                  <c:v>335.73711057554004</c:v>
                </c:pt>
                <c:pt idx="41">
                  <c:v>335.73711057554004</c:v>
                </c:pt>
                <c:pt idx="42">
                  <c:v>335.73711057554004</c:v>
                </c:pt>
                <c:pt idx="43">
                  <c:v>335.73711057554004</c:v>
                </c:pt>
                <c:pt idx="44">
                  <c:v>345.61173147482066</c:v>
                </c:pt>
                <c:pt idx="45">
                  <c:v>345.61173147482066</c:v>
                </c:pt>
                <c:pt idx="46">
                  <c:v>345.61173147482066</c:v>
                </c:pt>
                <c:pt idx="47">
                  <c:v>345.61173147482066</c:v>
                </c:pt>
                <c:pt idx="48">
                  <c:v>345.61173147482066</c:v>
                </c:pt>
                <c:pt idx="49">
                  <c:v>365.36097327338183</c:v>
                </c:pt>
                <c:pt idx="50">
                  <c:v>365.36097327338183</c:v>
                </c:pt>
                <c:pt idx="51">
                  <c:v>365.36097327338183</c:v>
                </c:pt>
                <c:pt idx="52">
                  <c:v>375.23559417266245</c:v>
                </c:pt>
                <c:pt idx="53">
                  <c:v>375.23559417266245</c:v>
                </c:pt>
                <c:pt idx="54">
                  <c:v>375.23559417266245</c:v>
                </c:pt>
                <c:pt idx="55">
                  <c:v>375.23559417266245</c:v>
                </c:pt>
                <c:pt idx="56">
                  <c:v>375.23559417266245</c:v>
                </c:pt>
                <c:pt idx="57">
                  <c:v>375.23559417266245</c:v>
                </c:pt>
                <c:pt idx="58">
                  <c:v>375.23559417266245</c:v>
                </c:pt>
                <c:pt idx="59">
                  <c:v>375.23559417266245</c:v>
                </c:pt>
                <c:pt idx="60">
                  <c:v>375.23559417266245</c:v>
                </c:pt>
                <c:pt idx="61">
                  <c:v>375.23559417266245</c:v>
                </c:pt>
                <c:pt idx="62">
                  <c:v>375.23559417266245</c:v>
                </c:pt>
                <c:pt idx="63">
                  <c:v>375.23559417266245</c:v>
                </c:pt>
                <c:pt idx="64">
                  <c:v>375.23559417266245</c:v>
                </c:pt>
                <c:pt idx="65">
                  <c:v>375.23559417266245</c:v>
                </c:pt>
                <c:pt idx="66">
                  <c:v>375.23559417266245</c:v>
                </c:pt>
                <c:pt idx="67">
                  <c:v>375.23559417266245</c:v>
                </c:pt>
                <c:pt idx="68">
                  <c:v>375.23559417266245</c:v>
                </c:pt>
                <c:pt idx="69">
                  <c:v>375.23559417266245</c:v>
                </c:pt>
                <c:pt idx="70">
                  <c:v>375.23559417266245</c:v>
                </c:pt>
                <c:pt idx="71">
                  <c:v>375.23559417266245</c:v>
                </c:pt>
                <c:pt idx="72">
                  <c:v>394.98483597122362</c:v>
                </c:pt>
                <c:pt idx="73">
                  <c:v>404.85945687050418</c:v>
                </c:pt>
                <c:pt idx="74">
                  <c:v>414.73407776978479</c:v>
                </c:pt>
                <c:pt idx="75">
                  <c:v>424.6086986690654</c:v>
                </c:pt>
                <c:pt idx="76">
                  <c:v>434.48331956834596</c:v>
                </c:pt>
                <c:pt idx="77">
                  <c:v>444.35794046762658</c:v>
                </c:pt>
                <c:pt idx="78">
                  <c:v>454.23256136690713</c:v>
                </c:pt>
                <c:pt idx="79">
                  <c:v>464.10718226618775</c:v>
                </c:pt>
                <c:pt idx="80">
                  <c:v>464.10718226618775</c:v>
                </c:pt>
                <c:pt idx="81">
                  <c:v>464.10718226618775</c:v>
                </c:pt>
                <c:pt idx="82">
                  <c:v>464.10718226618775</c:v>
                </c:pt>
                <c:pt idx="83">
                  <c:v>464.10718226618775</c:v>
                </c:pt>
                <c:pt idx="84">
                  <c:v>464.10718226618775</c:v>
                </c:pt>
                <c:pt idx="85">
                  <c:v>444.35794046762658</c:v>
                </c:pt>
                <c:pt idx="86">
                  <c:v>444.35794046762658</c:v>
                </c:pt>
                <c:pt idx="87">
                  <c:v>434.48331956834596</c:v>
                </c:pt>
                <c:pt idx="88">
                  <c:v>434.48331956834596</c:v>
                </c:pt>
                <c:pt idx="89">
                  <c:v>434.48331956834596</c:v>
                </c:pt>
                <c:pt idx="90">
                  <c:v>414.73407776978479</c:v>
                </c:pt>
                <c:pt idx="91">
                  <c:v>414.73407776978479</c:v>
                </c:pt>
                <c:pt idx="92">
                  <c:v>414.73407776978479</c:v>
                </c:pt>
                <c:pt idx="93">
                  <c:v>404.85945687050418</c:v>
                </c:pt>
                <c:pt idx="94">
                  <c:v>404.85945687050418</c:v>
                </c:pt>
                <c:pt idx="95" formatCode="General">
                  <c:v>0</c:v>
                </c:pt>
                <c:pt idx="96" formatCode="General">
                  <c:v>0</c:v>
                </c:pt>
                <c:pt idx="97" formatCode="General">
                  <c:v>0</c:v>
                </c:pt>
                <c:pt idx="98" formatCode="General">
                  <c:v>0</c:v>
                </c:pt>
                <c:pt idx="99" formatCode="General">
                  <c:v>0</c:v>
                </c:pt>
                <c:pt idx="100" formatCode="General">
                  <c:v>0</c:v>
                </c:pt>
                <c:pt idx="101" formatCode="General">
                  <c:v>0</c:v>
                </c:pt>
                <c:pt idx="102" formatCode="General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2EB-4B81-B3D6-8CBC5027D057}"/>
            </c:ext>
          </c:extLst>
        </c:ser>
        <c:ser>
          <c:idx val="0"/>
          <c:order val="1"/>
          <c:tx>
            <c:v>HP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'change power'!$B$3:$CZ$3</c:f>
              <c:numCache>
                <c:formatCode>General</c:formatCode>
                <c:ptCount val="103"/>
                <c:pt idx="0">
                  <c:v>0</c:v>
                </c:pt>
                <c:pt idx="1">
                  <c:v>128</c:v>
                </c:pt>
                <c:pt idx="2">
                  <c:v>256</c:v>
                </c:pt>
                <c:pt idx="3">
                  <c:v>384</c:v>
                </c:pt>
                <c:pt idx="4">
                  <c:v>512</c:v>
                </c:pt>
                <c:pt idx="5">
                  <c:v>640</c:v>
                </c:pt>
                <c:pt idx="6">
                  <c:v>768</c:v>
                </c:pt>
                <c:pt idx="7">
                  <c:v>896</c:v>
                </c:pt>
                <c:pt idx="8">
                  <c:v>1024</c:v>
                </c:pt>
                <c:pt idx="9">
                  <c:v>1152</c:v>
                </c:pt>
                <c:pt idx="10">
                  <c:v>1280</c:v>
                </c:pt>
                <c:pt idx="11">
                  <c:v>1408</c:v>
                </c:pt>
                <c:pt idx="12">
                  <c:v>1536</c:v>
                </c:pt>
                <c:pt idx="13">
                  <c:v>1664</c:v>
                </c:pt>
                <c:pt idx="14">
                  <c:v>1792</c:v>
                </c:pt>
                <c:pt idx="15">
                  <c:v>1920</c:v>
                </c:pt>
                <c:pt idx="16">
                  <c:v>2048</c:v>
                </c:pt>
                <c:pt idx="17">
                  <c:v>2176</c:v>
                </c:pt>
                <c:pt idx="18">
                  <c:v>2304</c:v>
                </c:pt>
                <c:pt idx="19">
                  <c:v>2432</c:v>
                </c:pt>
                <c:pt idx="20">
                  <c:v>2560</c:v>
                </c:pt>
                <c:pt idx="21">
                  <c:v>2688</c:v>
                </c:pt>
                <c:pt idx="22">
                  <c:v>2816</c:v>
                </c:pt>
                <c:pt idx="23">
                  <c:v>2944</c:v>
                </c:pt>
                <c:pt idx="24">
                  <c:v>3072</c:v>
                </c:pt>
                <c:pt idx="25">
                  <c:v>3200</c:v>
                </c:pt>
                <c:pt idx="26">
                  <c:v>3328</c:v>
                </c:pt>
                <c:pt idx="27">
                  <c:v>3456</c:v>
                </c:pt>
                <c:pt idx="28">
                  <c:v>3584</c:v>
                </c:pt>
                <c:pt idx="29">
                  <c:v>3712</c:v>
                </c:pt>
                <c:pt idx="30">
                  <c:v>3840</c:v>
                </c:pt>
                <c:pt idx="31">
                  <c:v>3968</c:v>
                </c:pt>
                <c:pt idx="32">
                  <c:v>4096</c:v>
                </c:pt>
                <c:pt idx="33">
                  <c:v>4224</c:v>
                </c:pt>
                <c:pt idx="34">
                  <c:v>4352</c:v>
                </c:pt>
                <c:pt idx="35">
                  <c:v>4480</c:v>
                </c:pt>
                <c:pt idx="36">
                  <c:v>4608</c:v>
                </c:pt>
                <c:pt idx="37">
                  <c:v>4736</c:v>
                </c:pt>
                <c:pt idx="38">
                  <c:v>4864</c:v>
                </c:pt>
                <c:pt idx="39">
                  <c:v>4992</c:v>
                </c:pt>
                <c:pt idx="40">
                  <c:v>5120</c:v>
                </c:pt>
                <c:pt idx="41">
                  <c:v>5248</c:v>
                </c:pt>
                <c:pt idx="42">
                  <c:v>5376</c:v>
                </c:pt>
                <c:pt idx="43">
                  <c:v>5504</c:v>
                </c:pt>
                <c:pt idx="44">
                  <c:v>5632</c:v>
                </c:pt>
                <c:pt idx="45">
                  <c:v>5760</c:v>
                </c:pt>
                <c:pt idx="46">
                  <c:v>5888</c:v>
                </c:pt>
                <c:pt idx="47">
                  <c:v>6016</c:v>
                </c:pt>
                <c:pt idx="48">
                  <c:v>6144</c:v>
                </c:pt>
                <c:pt idx="49">
                  <c:v>6272</c:v>
                </c:pt>
                <c:pt idx="50">
                  <c:v>6400</c:v>
                </c:pt>
                <c:pt idx="51">
                  <c:v>6528</c:v>
                </c:pt>
                <c:pt idx="52">
                  <c:v>6656</c:v>
                </c:pt>
                <c:pt idx="53">
                  <c:v>6784</c:v>
                </c:pt>
                <c:pt idx="54">
                  <c:v>6912</c:v>
                </c:pt>
                <c:pt idx="55">
                  <c:v>7040</c:v>
                </c:pt>
                <c:pt idx="56">
                  <c:v>7168</c:v>
                </c:pt>
                <c:pt idx="57">
                  <c:v>7296</c:v>
                </c:pt>
                <c:pt idx="58">
                  <c:v>7424</c:v>
                </c:pt>
                <c:pt idx="59">
                  <c:v>7552</c:v>
                </c:pt>
                <c:pt idx="60">
                  <c:v>7680</c:v>
                </c:pt>
                <c:pt idx="61">
                  <c:v>7808</c:v>
                </c:pt>
                <c:pt idx="62">
                  <c:v>7936</c:v>
                </c:pt>
                <c:pt idx="63">
                  <c:v>8064</c:v>
                </c:pt>
                <c:pt idx="64">
                  <c:v>8192</c:v>
                </c:pt>
                <c:pt idx="65">
                  <c:v>8320</c:v>
                </c:pt>
                <c:pt idx="66">
                  <c:v>8448</c:v>
                </c:pt>
                <c:pt idx="67">
                  <c:v>8576</c:v>
                </c:pt>
                <c:pt idx="68">
                  <c:v>8704</c:v>
                </c:pt>
                <c:pt idx="69">
                  <c:v>8832</c:v>
                </c:pt>
                <c:pt idx="70">
                  <c:v>8960</c:v>
                </c:pt>
                <c:pt idx="71">
                  <c:v>9088</c:v>
                </c:pt>
                <c:pt idx="72">
                  <c:v>9216</c:v>
                </c:pt>
                <c:pt idx="73">
                  <c:v>9344</c:v>
                </c:pt>
                <c:pt idx="74">
                  <c:v>9472</c:v>
                </c:pt>
                <c:pt idx="75">
                  <c:v>9600</c:v>
                </c:pt>
                <c:pt idx="76">
                  <c:v>9728</c:v>
                </c:pt>
                <c:pt idx="77">
                  <c:v>9856</c:v>
                </c:pt>
                <c:pt idx="78">
                  <c:v>9984</c:v>
                </c:pt>
                <c:pt idx="79">
                  <c:v>10112</c:v>
                </c:pt>
                <c:pt idx="80">
                  <c:v>10240</c:v>
                </c:pt>
                <c:pt idx="81">
                  <c:v>10368</c:v>
                </c:pt>
                <c:pt idx="82">
                  <c:v>10496</c:v>
                </c:pt>
                <c:pt idx="83">
                  <c:v>10624</c:v>
                </c:pt>
                <c:pt idx="84">
                  <c:v>10752</c:v>
                </c:pt>
                <c:pt idx="85">
                  <c:v>10880</c:v>
                </c:pt>
                <c:pt idx="86">
                  <c:v>11008</c:v>
                </c:pt>
                <c:pt idx="87">
                  <c:v>11136</c:v>
                </c:pt>
                <c:pt idx="88">
                  <c:v>11264</c:v>
                </c:pt>
                <c:pt idx="89">
                  <c:v>11392</c:v>
                </c:pt>
                <c:pt idx="90">
                  <c:v>11520</c:v>
                </c:pt>
                <c:pt idx="91">
                  <c:v>11648</c:v>
                </c:pt>
                <c:pt idx="92">
                  <c:v>11776</c:v>
                </c:pt>
                <c:pt idx="93">
                  <c:v>11904</c:v>
                </c:pt>
                <c:pt idx="94">
                  <c:v>12032</c:v>
                </c:pt>
                <c:pt idx="95">
                  <c:v>12160</c:v>
                </c:pt>
                <c:pt idx="96">
                  <c:v>12288</c:v>
                </c:pt>
                <c:pt idx="97">
                  <c:v>12416</c:v>
                </c:pt>
                <c:pt idx="98">
                  <c:v>12544</c:v>
                </c:pt>
                <c:pt idx="99">
                  <c:v>12672</c:v>
                </c:pt>
                <c:pt idx="100">
                  <c:v>12800</c:v>
                </c:pt>
                <c:pt idx="101">
                  <c:v>12928</c:v>
                </c:pt>
                <c:pt idx="102">
                  <c:v>13056</c:v>
                </c:pt>
              </c:numCache>
            </c:numRef>
          </c:xVal>
          <c:yVal>
            <c:numRef>
              <c:f>'change power'!$B$9:$CZ$9</c:f>
              <c:numCache>
                <c:formatCode>0</c:formatCode>
                <c:ptCount val="103"/>
                <c:pt idx="0">
                  <c:v>0</c:v>
                </c:pt>
                <c:pt idx="1">
                  <c:v>3.5967578520770016</c:v>
                </c:pt>
                <c:pt idx="2">
                  <c:v>7.1935157041540032</c:v>
                </c:pt>
                <c:pt idx="3">
                  <c:v>10.790273556231005</c:v>
                </c:pt>
                <c:pt idx="4">
                  <c:v>14.387031408308006</c:v>
                </c:pt>
                <c:pt idx="5">
                  <c:v>17.983789260385006</c:v>
                </c:pt>
                <c:pt idx="6">
                  <c:v>21.580547112462011</c:v>
                </c:pt>
                <c:pt idx="7">
                  <c:v>25.177304964539012</c:v>
                </c:pt>
                <c:pt idx="8">
                  <c:v>30.212765957446813</c:v>
                </c:pt>
                <c:pt idx="9">
                  <c:v>35.607902735562313</c:v>
                </c:pt>
                <c:pt idx="10">
                  <c:v>41.362715298885512</c:v>
                </c:pt>
                <c:pt idx="11">
                  <c:v>47.477203647416417</c:v>
                </c:pt>
                <c:pt idx="12">
                  <c:v>53.951367781155028</c:v>
                </c:pt>
                <c:pt idx="13">
                  <c:v>58.44731509625128</c:v>
                </c:pt>
                <c:pt idx="14">
                  <c:v>67.978723404255319</c:v>
                </c:pt>
                <c:pt idx="15">
                  <c:v>72.834346504559278</c:v>
                </c:pt>
                <c:pt idx="16">
                  <c:v>74.812563323201644</c:v>
                </c:pt>
                <c:pt idx="17">
                  <c:v>79.488348530901746</c:v>
                </c:pt>
                <c:pt idx="18">
                  <c:v>84.164133738601848</c:v>
                </c:pt>
                <c:pt idx="19">
                  <c:v>88.83991894630195</c:v>
                </c:pt>
                <c:pt idx="20">
                  <c:v>93.515704154002051</c:v>
                </c:pt>
                <c:pt idx="21">
                  <c:v>98.191489361702153</c:v>
                </c:pt>
                <c:pt idx="22">
                  <c:v>106.82370820668694</c:v>
                </c:pt>
                <c:pt idx="23">
                  <c:v>111.67933130699089</c:v>
                </c:pt>
                <c:pt idx="24">
                  <c:v>116.53495440729485</c:v>
                </c:pt>
                <c:pt idx="25">
                  <c:v>121.39057750759881</c:v>
                </c:pt>
                <c:pt idx="26">
                  <c:v>130.92198581560285</c:v>
                </c:pt>
                <c:pt idx="27">
                  <c:v>135.95744680851067</c:v>
                </c:pt>
                <c:pt idx="28">
                  <c:v>140.99290780141848</c:v>
                </c:pt>
                <c:pt idx="29">
                  <c:v>151.24366767983793</c:v>
                </c:pt>
                <c:pt idx="30">
                  <c:v>156.45896656534958</c:v>
                </c:pt>
                <c:pt idx="31">
                  <c:v>167.24924012158056</c:v>
                </c:pt>
                <c:pt idx="32">
                  <c:v>172.64437689969606</c:v>
                </c:pt>
                <c:pt idx="33">
                  <c:v>178.03951367781158</c:v>
                </c:pt>
                <c:pt idx="34">
                  <c:v>189.54913880445798</c:v>
                </c:pt>
                <c:pt idx="35">
                  <c:v>195.12411347517732</c:v>
                </c:pt>
                <c:pt idx="36">
                  <c:v>207.17325227963528</c:v>
                </c:pt>
                <c:pt idx="37">
                  <c:v>212.92806484295849</c:v>
                </c:pt>
                <c:pt idx="38">
                  <c:v>225.51671732522797</c:v>
                </c:pt>
                <c:pt idx="39">
                  <c:v>231.45136778115503</c:v>
                </c:pt>
                <c:pt idx="40">
                  <c:v>244.57953394123609</c:v>
                </c:pt>
                <c:pt idx="41">
                  <c:v>250.69402228976702</c:v>
                </c:pt>
                <c:pt idx="42">
                  <c:v>256.80851063829789</c:v>
                </c:pt>
                <c:pt idx="43">
                  <c:v>262.92299898682882</c:v>
                </c:pt>
                <c:pt idx="44">
                  <c:v>276.95035460992915</c:v>
                </c:pt>
                <c:pt idx="45">
                  <c:v>283.24468085106389</c:v>
                </c:pt>
                <c:pt idx="46">
                  <c:v>289.53900709219863</c:v>
                </c:pt>
                <c:pt idx="47">
                  <c:v>295.83333333333337</c:v>
                </c:pt>
                <c:pt idx="48">
                  <c:v>302.12765957446817</c:v>
                </c:pt>
                <c:pt idx="49">
                  <c:v>326.04609929078021</c:v>
                </c:pt>
                <c:pt idx="50">
                  <c:v>332.70010131712263</c:v>
                </c:pt>
                <c:pt idx="51">
                  <c:v>339.35410334346506</c:v>
                </c:pt>
                <c:pt idx="52">
                  <c:v>355.35967578520774</c:v>
                </c:pt>
                <c:pt idx="53">
                  <c:v>362.19351570415409</c:v>
                </c:pt>
                <c:pt idx="54">
                  <c:v>369.02735562310039</c:v>
                </c:pt>
                <c:pt idx="55">
                  <c:v>375.86119554204669</c:v>
                </c:pt>
                <c:pt idx="56">
                  <c:v>382.69503546099304</c:v>
                </c:pt>
                <c:pt idx="57">
                  <c:v>389.52887537993934</c:v>
                </c:pt>
                <c:pt idx="58">
                  <c:v>396.36271529888558</c:v>
                </c:pt>
                <c:pt idx="59">
                  <c:v>403.19655521783187</c:v>
                </c:pt>
                <c:pt idx="60">
                  <c:v>410.03039513677822</c:v>
                </c:pt>
                <c:pt idx="61">
                  <c:v>416.86423505572452</c:v>
                </c:pt>
                <c:pt idx="62">
                  <c:v>423.69807497467076</c:v>
                </c:pt>
                <c:pt idx="63">
                  <c:v>430.53191489361711</c:v>
                </c:pt>
                <c:pt idx="64">
                  <c:v>437.36575481256341</c:v>
                </c:pt>
                <c:pt idx="65">
                  <c:v>444.19959473150971</c:v>
                </c:pt>
                <c:pt idx="66">
                  <c:v>451.03343465045606</c:v>
                </c:pt>
                <c:pt idx="67">
                  <c:v>457.86727456940235</c:v>
                </c:pt>
                <c:pt idx="68">
                  <c:v>464.70111448834859</c:v>
                </c:pt>
                <c:pt idx="69">
                  <c:v>471.53495440729495</c:v>
                </c:pt>
                <c:pt idx="70">
                  <c:v>478.36879432624124</c:v>
                </c:pt>
                <c:pt idx="71">
                  <c:v>485.20263424518754</c:v>
                </c:pt>
                <c:pt idx="72">
                  <c:v>517.93313069908822</c:v>
                </c:pt>
                <c:pt idx="73">
                  <c:v>538.2548125633233</c:v>
                </c:pt>
                <c:pt idx="74">
                  <c:v>558.936170212766</c:v>
                </c:pt>
                <c:pt idx="75">
                  <c:v>579.97720364741656</c:v>
                </c:pt>
                <c:pt idx="76">
                  <c:v>601.37791286727463</c:v>
                </c:pt>
                <c:pt idx="77">
                  <c:v>623.13829787234056</c:v>
                </c:pt>
                <c:pt idx="78">
                  <c:v>645.258358662614</c:v>
                </c:pt>
                <c:pt idx="79">
                  <c:v>667.7380952380953</c:v>
                </c:pt>
                <c:pt idx="80">
                  <c:v>676.19047619047626</c:v>
                </c:pt>
                <c:pt idx="81">
                  <c:v>684.64285714285722</c:v>
                </c:pt>
                <c:pt idx="82">
                  <c:v>693.09523809523819</c:v>
                </c:pt>
                <c:pt idx="83">
                  <c:v>701.54761904761915</c:v>
                </c:pt>
                <c:pt idx="84">
                  <c:v>710.00000000000011</c:v>
                </c:pt>
                <c:pt idx="85">
                  <c:v>687.87993920972656</c:v>
                </c:pt>
                <c:pt idx="86">
                  <c:v>695.97264437689978</c:v>
                </c:pt>
                <c:pt idx="87">
                  <c:v>688.41945288753811</c:v>
                </c:pt>
                <c:pt idx="88">
                  <c:v>696.33232016210741</c:v>
                </c:pt>
                <c:pt idx="89">
                  <c:v>704.24518743667682</c:v>
                </c:pt>
                <c:pt idx="90">
                  <c:v>679.78723404255322</c:v>
                </c:pt>
                <c:pt idx="91">
                  <c:v>687.340425531915</c:v>
                </c:pt>
                <c:pt idx="92">
                  <c:v>694.89361702127667</c:v>
                </c:pt>
                <c:pt idx="93">
                  <c:v>685.72188449848034</c:v>
                </c:pt>
                <c:pt idx="94">
                  <c:v>693.09523809523819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2EB-4B81-B3D6-8CBC5027D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3524928"/>
        <c:axId val="513525256"/>
      </c:scatterChart>
      <c:valAx>
        <c:axId val="51352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5256"/>
        <c:crosses val="autoZero"/>
        <c:crossBetween val="midCat"/>
      </c:valAx>
      <c:valAx>
        <c:axId val="51352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352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'G grip'!$D$1</c:f>
              <c:strCache>
                <c:ptCount val="1"/>
                <c:pt idx="0">
                  <c:v>dec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 grip'!$B$2:$B$22</c:f>
              <c:numCache>
                <c:formatCode>General</c:formatCode>
                <c:ptCount val="21"/>
                <c:pt idx="0">
                  <c:v>0.8</c:v>
                </c:pt>
                <c:pt idx="1">
                  <c:v>0.9</c:v>
                </c:pt>
                <c:pt idx="2">
                  <c:v>0.83</c:v>
                </c:pt>
                <c:pt idx="3">
                  <c:v>0.9</c:v>
                </c:pt>
                <c:pt idx="4">
                  <c:v>0.9</c:v>
                </c:pt>
                <c:pt idx="5">
                  <c:v>0.86</c:v>
                </c:pt>
                <c:pt idx="6">
                  <c:v>0.89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0.92</c:v>
                </c:pt>
                <c:pt idx="11">
                  <c:v>0.93</c:v>
                </c:pt>
                <c:pt idx="12">
                  <c:v>0.94</c:v>
                </c:pt>
                <c:pt idx="13">
                  <c:v>0.95</c:v>
                </c:pt>
                <c:pt idx="14">
                  <c:v>0.95</c:v>
                </c:pt>
                <c:pt idx="15">
                  <c:v>0.95</c:v>
                </c:pt>
                <c:pt idx="16">
                  <c:v>1.05</c:v>
                </c:pt>
                <c:pt idx="17">
                  <c:v>1.7</c:v>
                </c:pt>
                <c:pt idx="18">
                  <c:v>2</c:v>
                </c:pt>
                <c:pt idx="19">
                  <c:v>2</c:v>
                </c:pt>
                <c:pt idx="20">
                  <c:v>2.5</c:v>
                </c:pt>
              </c:numCache>
            </c:numRef>
          </c:xVal>
          <c:yVal>
            <c:numRef>
              <c:f>'G grip'!$D$2:$D$22</c:f>
              <c:numCache>
                <c:formatCode>General</c:formatCode>
                <c:ptCount val="21"/>
                <c:pt idx="2">
                  <c:v>211</c:v>
                </c:pt>
                <c:pt idx="5">
                  <c:v>211</c:v>
                </c:pt>
                <c:pt idx="6">
                  <c:v>211</c:v>
                </c:pt>
                <c:pt idx="7">
                  <c:v>211</c:v>
                </c:pt>
                <c:pt idx="10">
                  <c:v>211</c:v>
                </c:pt>
                <c:pt idx="12">
                  <c:v>210</c:v>
                </c:pt>
                <c:pt idx="15">
                  <c:v>211</c:v>
                </c:pt>
                <c:pt idx="18">
                  <c:v>500</c:v>
                </c:pt>
                <c:pt idx="19">
                  <c:v>480</c:v>
                </c:pt>
                <c:pt idx="20">
                  <c:v>600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96F-413A-8242-C1CBD883BA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2769856"/>
        <c:axId val="332766904"/>
      </c:scatterChart>
      <c:valAx>
        <c:axId val="332769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766904"/>
        <c:crosses val="autoZero"/>
        <c:crossBetween val="midCat"/>
      </c:valAx>
      <c:valAx>
        <c:axId val="332766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2769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Torque!$E$1</c:f>
              <c:strCache>
                <c:ptCount val="1"/>
                <c:pt idx="0">
                  <c:v>dec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Torque!$C$2:$C$9</c:f>
              <c:numCache>
                <c:formatCode>General</c:formatCode>
                <c:ptCount val="8"/>
                <c:pt idx="0">
                  <c:v>284.49</c:v>
                </c:pt>
                <c:pt idx="1">
                  <c:v>500.31</c:v>
                </c:pt>
                <c:pt idx="2">
                  <c:v>490.5</c:v>
                </c:pt>
                <c:pt idx="3">
                  <c:v>323.73</c:v>
                </c:pt>
                <c:pt idx="4">
                  <c:v>284.49</c:v>
                </c:pt>
                <c:pt idx="5">
                  <c:v>500.31</c:v>
                </c:pt>
                <c:pt idx="6">
                  <c:v>304.11</c:v>
                </c:pt>
                <c:pt idx="7">
                  <c:v>490.5</c:v>
                </c:pt>
              </c:numCache>
            </c:numRef>
          </c:xVal>
          <c:yVal>
            <c:numRef>
              <c:f>Torque!$E$2:$E$9</c:f>
              <c:numCache>
                <c:formatCode>General</c:formatCode>
                <c:ptCount val="8"/>
                <c:pt idx="0">
                  <c:v>46</c:v>
                </c:pt>
                <c:pt idx="1">
                  <c:v>78</c:v>
                </c:pt>
                <c:pt idx="2">
                  <c:v>72</c:v>
                </c:pt>
                <c:pt idx="3">
                  <c:v>46</c:v>
                </c:pt>
                <c:pt idx="4">
                  <c:v>38</c:v>
                </c:pt>
                <c:pt idx="5">
                  <c:v>65</c:v>
                </c:pt>
                <c:pt idx="6">
                  <c:v>38</c:v>
                </c:pt>
                <c:pt idx="7">
                  <c:v>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C79-4094-B48A-3090A7343A63}"/>
            </c:ext>
          </c:extLst>
        </c:ser>
        <c:ser>
          <c:idx val="1"/>
          <c:order val="1"/>
          <c:tx>
            <c:strRef>
              <c:f>Torque!#REF!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Torque!$C$2:$C$9</c:f>
              <c:numCache>
                <c:formatCode>General</c:formatCode>
                <c:ptCount val="8"/>
                <c:pt idx="0">
                  <c:v>284.49</c:v>
                </c:pt>
                <c:pt idx="1">
                  <c:v>500.31</c:v>
                </c:pt>
                <c:pt idx="2">
                  <c:v>490.5</c:v>
                </c:pt>
                <c:pt idx="3">
                  <c:v>323.73</c:v>
                </c:pt>
                <c:pt idx="4">
                  <c:v>284.49</c:v>
                </c:pt>
                <c:pt idx="5">
                  <c:v>500.31</c:v>
                </c:pt>
                <c:pt idx="6">
                  <c:v>304.11</c:v>
                </c:pt>
                <c:pt idx="7">
                  <c:v>490.5</c:v>
                </c:pt>
              </c:numCache>
            </c:numRef>
          </c:xVal>
          <c:yVal>
            <c:numRef>
              <c:f>Torque!#REF!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C79-4094-B48A-3090A7343A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3964424"/>
        <c:axId val="343965080"/>
      </c:scatterChart>
      <c:valAx>
        <c:axId val="343964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3965080"/>
        <c:crosses val="autoZero"/>
        <c:crossBetween val="midCat"/>
      </c:valAx>
      <c:valAx>
        <c:axId val="343965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39644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16</xdr:row>
      <xdr:rowOff>66675</xdr:rowOff>
    </xdr:from>
    <xdr:to>
      <xdr:col>19</xdr:col>
      <xdr:colOff>19050</xdr:colOff>
      <xdr:row>30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876302</xdr:colOff>
      <xdr:row>16</xdr:row>
      <xdr:rowOff>114299</xdr:rowOff>
    </xdr:from>
    <xdr:to>
      <xdr:col>10</xdr:col>
      <xdr:colOff>595313</xdr:colOff>
      <xdr:row>30</xdr:row>
      <xdr:rowOff>123824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1</xdr:row>
      <xdr:rowOff>142875</xdr:rowOff>
    </xdr:from>
    <xdr:to>
      <xdr:col>12</xdr:col>
      <xdr:colOff>523875</xdr:colOff>
      <xdr:row>16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0</xdr:row>
      <xdr:rowOff>38100</xdr:rowOff>
    </xdr:from>
    <xdr:to>
      <xdr:col>12</xdr:col>
      <xdr:colOff>685800</xdr:colOff>
      <xdr:row>14</xdr:row>
      <xdr:rowOff>114300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"/>
  <sheetViews>
    <sheetView showGridLines="0" topLeftCell="A19" workbookViewId="0">
      <selection activeCell="D28" sqref="D28"/>
    </sheetView>
  </sheetViews>
  <sheetFormatPr baseColWidth="10" defaultRowHeight="15" x14ac:dyDescent="0.25"/>
  <cols>
    <col min="1" max="1" width="14.140625" style="1" bestFit="1" customWidth="1"/>
    <col min="2" max="16384" width="11.42578125" style="1"/>
  </cols>
  <sheetData>
    <row r="1" spans="1:20" ht="15.75" thickBot="1" x14ac:dyDescent="0.3">
      <c r="A1" s="86" t="s">
        <v>206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15.75" thickBot="1" x14ac:dyDescent="0.3">
      <c r="A2" s="17"/>
      <c r="B2" s="17"/>
      <c r="C2" s="13" t="s">
        <v>181</v>
      </c>
      <c r="D2" s="13" t="s">
        <v>147</v>
      </c>
      <c r="E2" s="16" t="s">
        <v>2</v>
      </c>
      <c r="F2" s="16" t="s">
        <v>9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</row>
    <row r="3" spans="1:20" x14ac:dyDescent="0.25">
      <c r="A3" s="2" t="s">
        <v>180</v>
      </c>
      <c r="B3" s="3" t="s">
        <v>0</v>
      </c>
      <c r="C3" s="40">
        <v>1415</v>
      </c>
      <c r="D3" s="39"/>
      <c r="E3" s="39"/>
      <c r="F3" s="64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15.75" thickBot="1" x14ac:dyDescent="0.3">
      <c r="A4" s="5"/>
      <c r="B4" s="6" t="s">
        <v>1</v>
      </c>
      <c r="C4" s="18">
        <f>C3/0.45</f>
        <v>3144.4444444444443</v>
      </c>
      <c r="D4" s="22">
        <f>C4/110</f>
        <v>28.585858585858585</v>
      </c>
      <c r="E4" s="22" t="str">
        <f>RIGHT(DEC2HEX(D4),2)</f>
        <v>1C</v>
      </c>
      <c r="F4" s="70">
        <v>28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15.75" thickBot="1" x14ac:dyDescent="0.3">
      <c r="A5" s="8" t="s">
        <v>143</v>
      </c>
      <c r="B5" s="9"/>
      <c r="C5" s="41">
        <v>0.8</v>
      </c>
      <c r="D5" s="25">
        <f>247*C5-10</f>
        <v>187.60000000000002</v>
      </c>
      <c r="E5" s="30" t="str">
        <f>IF(C5&lt;=255,RIGHT(DEC2HEX(D5),2),RIGHT(DEC2HEX(D5),2)&amp;"/"&amp;LEFT(DEC2HEX(D5),2))</f>
        <v>BB</v>
      </c>
      <c r="F5" s="71" t="s">
        <v>159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x14ac:dyDescent="0.25">
      <c r="A6" s="2" t="s">
        <v>191</v>
      </c>
      <c r="B6" s="3" t="s">
        <v>5</v>
      </c>
      <c r="C6" s="40">
        <v>10750</v>
      </c>
      <c r="D6" s="24"/>
      <c r="E6" s="32"/>
      <c r="F6" s="72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x14ac:dyDescent="0.25">
      <c r="A7" s="8" t="s">
        <v>192</v>
      </c>
      <c r="B7" s="9" t="s">
        <v>173</v>
      </c>
      <c r="C7" s="41">
        <v>710</v>
      </c>
      <c r="D7" s="25"/>
      <c r="E7" s="30"/>
      <c r="F7" s="71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x14ac:dyDescent="0.25">
      <c r="A8" s="8" t="s">
        <v>6</v>
      </c>
      <c r="B8" s="9"/>
      <c r="C8" s="38">
        <f>C7/(C27*C31*((MAX(C18,C20))/38)^3)</f>
        <v>0.2958221018118754</v>
      </c>
      <c r="D8" s="25"/>
      <c r="E8" s="30"/>
      <c r="F8" s="71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  <row r="9" spans="1:20" ht="15.75" thickBot="1" x14ac:dyDescent="0.3">
      <c r="A9" s="5" t="s">
        <v>193</v>
      </c>
      <c r="B9" s="6" t="s">
        <v>5</v>
      </c>
      <c r="C9" s="42">
        <v>12000</v>
      </c>
      <c r="D9" s="22"/>
      <c r="E9" s="23"/>
      <c r="F9" s="73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</row>
    <row r="10" spans="1:20" x14ac:dyDescent="0.25">
      <c r="A10" s="8" t="s">
        <v>174</v>
      </c>
      <c r="B10" s="9" t="s">
        <v>3</v>
      </c>
      <c r="C10" s="41">
        <v>53</v>
      </c>
      <c r="D10" s="25"/>
      <c r="E10" s="26"/>
      <c r="F10" s="71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</row>
    <row r="11" spans="1:20" x14ac:dyDescent="0.25">
      <c r="A11" s="8"/>
      <c r="B11" s="9" t="s">
        <v>4</v>
      </c>
      <c r="C11" s="19">
        <f>C10/1.6</f>
        <v>33.125</v>
      </c>
      <c r="D11" s="25">
        <f>256*$C$9/C11</f>
        <v>92739.622641509428</v>
      </c>
      <c r="E11" s="30" t="str">
        <f>RIGHT(DEC2HEX(D11),2) &amp; "/" &amp; LEFT(DEC2HEX(D11),2)</f>
        <v>43/16</v>
      </c>
      <c r="F11" s="71" t="s">
        <v>10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</row>
    <row r="12" spans="1:20" x14ac:dyDescent="0.25">
      <c r="A12" s="8" t="s">
        <v>175</v>
      </c>
      <c r="B12" s="9" t="s">
        <v>3</v>
      </c>
      <c r="C12" s="41">
        <v>83</v>
      </c>
      <c r="D12" s="25"/>
      <c r="E12" s="26"/>
      <c r="F12" s="71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</row>
    <row r="13" spans="1:20" x14ac:dyDescent="0.25">
      <c r="A13" s="8"/>
      <c r="B13" s="9" t="s">
        <v>4</v>
      </c>
      <c r="C13" s="19">
        <f>C12/1.6</f>
        <v>51.875</v>
      </c>
      <c r="D13" s="25">
        <f>256*$C$9/C13</f>
        <v>59219.277108433736</v>
      </c>
      <c r="E13" s="30" t="str">
        <f>RIGHT(DEC2HEX(D13),2) &amp; "/" &amp; LEFT(DEC2HEX(D13),2)</f>
        <v>53/E7</v>
      </c>
      <c r="F13" s="71" t="s">
        <v>11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</row>
    <row r="14" spans="1:20" x14ac:dyDescent="0.25">
      <c r="A14" s="8" t="s">
        <v>176</v>
      </c>
      <c r="B14" s="9" t="s">
        <v>3</v>
      </c>
      <c r="C14" s="41">
        <v>130</v>
      </c>
      <c r="D14" s="25"/>
      <c r="E14" s="26"/>
      <c r="F14" s="71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</row>
    <row r="15" spans="1:20" x14ac:dyDescent="0.25">
      <c r="A15" s="8"/>
      <c r="B15" s="9" t="s">
        <v>4</v>
      </c>
      <c r="C15" s="19">
        <f>C14/1.6</f>
        <v>81.25</v>
      </c>
      <c r="D15" s="25">
        <f>256*$C$9/C15</f>
        <v>37809.230769230766</v>
      </c>
      <c r="E15" s="30" t="str">
        <f>RIGHT(DEC2HEX(D15),2) &amp; "/" &amp; LEFT(DEC2HEX(D15),2)</f>
        <v>B1/93</v>
      </c>
      <c r="F15" s="71" t="s">
        <v>13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x14ac:dyDescent="0.25">
      <c r="A16" s="8" t="s">
        <v>177</v>
      </c>
      <c r="B16" s="9" t="s">
        <v>3</v>
      </c>
      <c r="C16" s="41">
        <v>176</v>
      </c>
      <c r="D16" s="25"/>
      <c r="E16" s="26"/>
      <c r="F16" s="71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</row>
    <row r="17" spans="1:20" x14ac:dyDescent="0.25">
      <c r="A17" s="8"/>
      <c r="B17" s="9" t="s">
        <v>4</v>
      </c>
      <c r="C17" s="19">
        <f>C16/1.6</f>
        <v>110</v>
      </c>
      <c r="D17" s="25">
        <f>256*$C$9/C17</f>
        <v>27927.272727272728</v>
      </c>
      <c r="E17" s="30" t="str">
        <f>RIGHT(DEC2HEX(D17),2) &amp; "/" &amp; LEFT(DEC2HEX(D17),2)</f>
        <v>17/6D</v>
      </c>
      <c r="F17" s="71" t="s">
        <v>14</v>
      </c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x14ac:dyDescent="0.25">
      <c r="A18" s="8" t="s">
        <v>178</v>
      </c>
      <c r="B18" s="9" t="s">
        <v>3</v>
      </c>
      <c r="C18" s="41">
        <v>223</v>
      </c>
      <c r="D18" s="25"/>
      <c r="E18" s="26"/>
      <c r="F18" s="71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</row>
    <row r="19" spans="1:20" x14ac:dyDescent="0.25">
      <c r="A19" s="8"/>
      <c r="B19" s="9" t="s">
        <v>4</v>
      </c>
      <c r="C19" s="19">
        <f>C18/1.6</f>
        <v>139.375</v>
      </c>
      <c r="D19" s="25">
        <f>256*$C$6/C19</f>
        <v>19745.291479820629</v>
      </c>
      <c r="E19" s="30" t="str">
        <f>RIGHT(DEC2HEX(D19),2) &amp; "/" &amp; LEFT(DEC2HEX(D19),2)</f>
        <v>21/4D</v>
      </c>
      <c r="F19" s="71" t="s">
        <v>15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</row>
    <row r="20" spans="1:20" x14ac:dyDescent="0.25">
      <c r="A20" s="8" t="s">
        <v>179</v>
      </c>
      <c r="B20" s="9" t="s">
        <v>3</v>
      </c>
      <c r="C20" s="41">
        <v>370</v>
      </c>
      <c r="D20" s="27"/>
      <c r="E20" s="26"/>
      <c r="F20" s="71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</row>
    <row r="21" spans="1:20" ht="15.75" thickBot="1" x14ac:dyDescent="0.3">
      <c r="A21" s="5"/>
      <c r="B21" s="6" t="s">
        <v>4</v>
      </c>
      <c r="C21" s="18">
        <f>C20/1.6</f>
        <v>231.25</v>
      </c>
      <c r="D21" s="25">
        <f>256*$C$6/C21</f>
        <v>11900.54054054054</v>
      </c>
      <c r="E21" s="30" t="str">
        <f>RIGHT(DEC2HEX(D21),2) &amp; "/" &amp; LEFT(DEC2HEX(D21),2)</f>
        <v>7C/2E</v>
      </c>
      <c r="F21" s="70" t="s">
        <v>12</v>
      </c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0" ht="15.75" thickBot="1" x14ac:dyDescent="0.3">
      <c r="A22" s="11" t="s">
        <v>6</v>
      </c>
      <c r="B22" s="12"/>
      <c r="C22" s="43">
        <f>C8</f>
        <v>0.2958221018118754</v>
      </c>
      <c r="D22" s="28">
        <f>C22*82</f>
        <v>24.257412348573784</v>
      </c>
      <c r="E22" s="28" t="str">
        <f>RIGHT(DEC2HEX(D22),2)</f>
        <v>18</v>
      </c>
      <c r="F22" s="74" t="s">
        <v>30</v>
      </c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</row>
    <row r="23" spans="1:20" x14ac:dyDescent="0.25">
      <c r="A23" s="2" t="s">
        <v>182</v>
      </c>
      <c r="B23" s="3" t="s">
        <v>7</v>
      </c>
      <c r="C23" s="44">
        <v>4.4850000000000003</v>
      </c>
      <c r="D23" s="24"/>
      <c r="E23" s="21"/>
      <c r="F23" s="64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1:20" x14ac:dyDescent="0.25">
      <c r="A24" s="8"/>
      <c r="B24" s="9" t="s">
        <v>8</v>
      </c>
      <c r="C24" s="20">
        <f>C23*3.2809</f>
        <v>14.714836500000001</v>
      </c>
      <c r="D24" s="19">
        <f>C24/0.18</f>
        <v>81.749091666666672</v>
      </c>
      <c r="E24" s="26"/>
      <c r="F24" s="66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</row>
    <row r="25" spans="1:20" x14ac:dyDescent="0.25">
      <c r="A25" s="8" t="s">
        <v>183</v>
      </c>
      <c r="B25" s="9"/>
      <c r="C25" s="14"/>
      <c r="D25" s="20">
        <f>MAX(CAR0!E2:E256)-MIN(CAR0!E2:E256)</f>
        <v>572</v>
      </c>
      <c r="E25" s="26"/>
      <c r="F25" s="66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</row>
    <row r="26" spans="1:20" ht="15.75" thickBot="1" x14ac:dyDescent="0.3">
      <c r="A26" s="5" t="s">
        <v>184</v>
      </c>
      <c r="B26" s="6"/>
      <c r="C26" s="15"/>
      <c r="D26" s="46">
        <f>MAX('CAR1'!C2:C256)-MIN('CAR1'!C2:C256)</f>
        <v>92</v>
      </c>
      <c r="E26" s="23"/>
      <c r="F26" s="65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</row>
    <row r="27" spans="1:20" x14ac:dyDescent="0.25">
      <c r="A27" s="2" t="s">
        <v>185</v>
      </c>
      <c r="B27" s="3" t="s">
        <v>7</v>
      </c>
      <c r="C27" s="44">
        <v>2</v>
      </c>
      <c r="D27" s="67"/>
      <c r="E27" s="21"/>
      <c r="F27" s="64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</row>
    <row r="28" spans="1:20" x14ac:dyDescent="0.25">
      <c r="A28" s="8"/>
      <c r="B28" s="9" t="s">
        <v>8</v>
      </c>
      <c r="C28" s="20">
        <f>C27*3.2809</f>
        <v>6.5617999999999999</v>
      </c>
      <c r="D28" s="19">
        <f>C28/0.18</f>
        <v>36.454444444444448</v>
      </c>
      <c r="E28" s="26"/>
      <c r="F28" s="66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</row>
    <row r="29" spans="1:20" x14ac:dyDescent="0.25">
      <c r="A29" s="8" t="s">
        <v>186</v>
      </c>
      <c r="B29" s="9"/>
      <c r="C29" s="14"/>
      <c r="D29" s="20">
        <f>MAX(CAR0!C2:C256)-MIN(CAR0!C2:C256)</f>
        <v>240</v>
      </c>
      <c r="E29" s="26"/>
      <c r="F29" s="66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</row>
    <row r="30" spans="1:20" ht="15.75" thickBot="1" x14ac:dyDescent="0.3">
      <c r="A30" s="5" t="s">
        <v>187</v>
      </c>
      <c r="B30" s="6"/>
      <c r="C30" s="15"/>
      <c r="D30" s="46">
        <f>MAX('CAR1'!A2:A256)-MIN('CAR1'!A2:A256)</f>
        <v>38</v>
      </c>
      <c r="E30" s="23"/>
      <c r="F30" s="65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</row>
    <row r="31" spans="1:20" x14ac:dyDescent="0.25">
      <c r="A31" s="2" t="s">
        <v>188</v>
      </c>
      <c r="B31" s="3" t="s">
        <v>7</v>
      </c>
      <c r="C31" s="44">
        <v>1.3</v>
      </c>
      <c r="D31" s="67"/>
      <c r="E31" s="21"/>
      <c r="F31" s="64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</row>
    <row r="32" spans="1:20" x14ac:dyDescent="0.25">
      <c r="A32" s="8"/>
      <c r="B32" s="9" t="s">
        <v>8</v>
      </c>
      <c r="C32" s="20">
        <f>C31*3.2809</f>
        <v>4.2651700000000003</v>
      </c>
      <c r="D32" s="19">
        <f>C32/0.18</f>
        <v>23.695388888888893</v>
      </c>
      <c r="E32" s="26"/>
      <c r="F32" s="66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</row>
    <row r="33" spans="1:20" x14ac:dyDescent="0.25">
      <c r="A33" s="8" t="s">
        <v>189</v>
      </c>
      <c r="B33" s="9"/>
      <c r="C33" s="14"/>
      <c r="D33" s="20">
        <f>MAX(CAR0!D2:D256)</f>
        <v>118</v>
      </c>
      <c r="E33" s="26"/>
      <c r="F33" s="66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</row>
    <row r="34" spans="1:20" ht="15.75" thickBot="1" x14ac:dyDescent="0.3">
      <c r="A34" s="5" t="s">
        <v>190</v>
      </c>
      <c r="B34" s="6"/>
      <c r="C34" s="15"/>
      <c r="D34" s="46">
        <f>MAX('CAR1'!B2:B256)</f>
        <v>19</v>
      </c>
      <c r="E34" s="23"/>
      <c r="F34" s="65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</row>
    <row r="35" spans="1:20" x14ac:dyDescent="0.25">
      <c r="A35" s="2" t="s">
        <v>28</v>
      </c>
      <c r="B35" s="3"/>
      <c r="C35" s="44">
        <v>3.35</v>
      </c>
      <c r="D35" s="39">
        <f>AVERAGE(D24/D26,D28/D30,D32/D34)</f>
        <v>1.0316767665692008</v>
      </c>
      <c r="E35" s="4"/>
      <c r="F35" s="4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</row>
    <row r="36" spans="1:20" ht="15.75" thickBot="1" x14ac:dyDescent="0.3">
      <c r="A36" s="5" t="s">
        <v>194</v>
      </c>
      <c r="B36" s="6"/>
      <c r="C36" s="45">
        <v>4.8000000000000001E-2</v>
      </c>
      <c r="D36" s="46">
        <f>C36*C35</f>
        <v>0.1608</v>
      </c>
      <c r="E36" s="7"/>
      <c r="F36" s="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</row>
    <row r="37" spans="1:20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31"/>
  <sheetViews>
    <sheetView showGridLines="0" tabSelected="1" topLeftCell="AH1" workbookViewId="0">
      <selection activeCell="AR4" sqref="AR4"/>
    </sheetView>
  </sheetViews>
  <sheetFormatPr baseColWidth="10" defaultRowHeight="15" x14ac:dyDescent="0.25"/>
  <cols>
    <col min="1" max="1" width="16.42578125" style="1" bestFit="1" customWidth="1"/>
    <col min="2" max="2" width="9.5703125" style="1" bestFit="1" customWidth="1"/>
    <col min="3" max="10" width="5" style="1" bestFit="1" customWidth="1"/>
    <col min="11" max="11" width="5.7109375" style="1" customWidth="1"/>
    <col min="12" max="23" width="5" style="1" bestFit="1" customWidth="1"/>
    <col min="24" max="24" width="7" style="1" bestFit="1" customWidth="1"/>
    <col min="25" max="26" width="5" style="1" bestFit="1" customWidth="1"/>
    <col min="27" max="104" width="6.42578125" style="1" customWidth="1"/>
    <col min="105" max="16384" width="11.42578125" style="1"/>
  </cols>
  <sheetData>
    <row r="1" spans="1:104" x14ac:dyDescent="0.25">
      <c r="A1" s="31" t="s">
        <v>55</v>
      </c>
      <c r="B1" s="31">
        <v>750</v>
      </c>
      <c r="C1" s="31">
        <f t="shared" ref="C1:Z1" si="0">B1+250</f>
        <v>1000</v>
      </c>
      <c r="D1" s="31">
        <f t="shared" si="0"/>
        <v>1250</v>
      </c>
      <c r="E1" s="31">
        <f t="shared" si="0"/>
        <v>1500</v>
      </c>
      <c r="F1" s="31">
        <f t="shared" si="0"/>
        <v>1750</v>
      </c>
      <c r="G1" s="31">
        <f t="shared" si="0"/>
        <v>2000</v>
      </c>
      <c r="H1" s="31">
        <f t="shared" si="0"/>
        <v>2250</v>
      </c>
      <c r="I1" s="31">
        <f t="shared" si="0"/>
        <v>2500</v>
      </c>
      <c r="J1" s="31">
        <f t="shared" si="0"/>
        <v>2750</v>
      </c>
      <c r="K1" s="31">
        <f t="shared" si="0"/>
        <v>3000</v>
      </c>
      <c r="L1" s="31">
        <f t="shared" si="0"/>
        <v>3250</v>
      </c>
      <c r="M1" s="31">
        <f t="shared" si="0"/>
        <v>3500</v>
      </c>
      <c r="N1" s="31">
        <f t="shared" si="0"/>
        <v>3750</v>
      </c>
      <c r="O1" s="31">
        <f t="shared" si="0"/>
        <v>4000</v>
      </c>
      <c r="P1" s="31">
        <f t="shared" si="0"/>
        <v>4250</v>
      </c>
      <c r="Q1" s="31">
        <f t="shared" si="0"/>
        <v>4500</v>
      </c>
      <c r="R1" s="31">
        <f t="shared" si="0"/>
        <v>4750</v>
      </c>
      <c r="S1" s="31">
        <f t="shared" si="0"/>
        <v>5000</v>
      </c>
      <c r="T1" s="31">
        <f t="shared" si="0"/>
        <v>5250</v>
      </c>
      <c r="U1" s="31">
        <f t="shared" si="0"/>
        <v>5500</v>
      </c>
      <c r="V1" s="31">
        <f t="shared" si="0"/>
        <v>5750</v>
      </c>
      <c r="W1" s="31">
        <f t="shared" si="0"/>
        <v>6000</v>
      </c>
      <c r="X1" s="31">
        <f t="shared" si="0"/>
        <v>6250</v>
      </c>
      <c r="Y1" s="31">
        <f t="shared" si="0"/>
        <v>6500</v>
      </c>
      <c r="Z1" s="31">
        <f t="shared" si="0"/>
        <v>6750</v>
      </c>
      <c r="AA1" s="31">
        <v>7000</v>
      </c>
      <c r="AB1" s="31">
        <v>7250</v>
      </c>
      <c r="AC1" s="31">
        <v>7500</v>
      </c>
      <c r="AD1" s="31">
        <v>7750</v>
      </c>
      <c r="AE1" s="31">
        <v>8000</v>
      </c>
      <c r="AF1" s="31">
        <v>8250</v>
      </c>
      <c r="AG1" s="31">
        <f>AF1+250</f>
        <v>8500</v>
      </c>
      <c r="AH1" s="31">
        <f t="shared" ref="AH1:AY1" si="1">AG1+250</f>
        <v>8750</v>
      </c>
      <c r="AI1" s="31">
        <f t="shared" si="1"/>
        <v>9000</v>
      </c>
      <c r="AJ1" s="31">
        <f t="shared" si="1"/>
        <v>9250</v>
      </c>
      <c r="AK1" s="31">
        <f t="shared" si="1"/>
        <v>9500</v>
      </c>
      <c r="AL1" s="31">
        <f t="shared" si="1"/>
        <v>9750</v>
      </c>
      <c r="AM1" s="31">
        <f t="shared" si="1"/>
        <v>10000</v>
      </c>
      <c r="AN1" s="31">
        <f t="shared" si="1"/>
        <v>10250</v>
      </c>
      <c r="AO1" s="31">
        <f t="shared" si="1"/>
        <v>10500</v>
      </c>
      <c r="AP1" s="31">
        <f t="shared" si="1"/>
        <v>10750</v>
      </c>
      <c r="AQ1" s="31">
        <f t="shared" si="1"/>
        <v>11000</v>
      </c>
      <c r="AR1" s="31">
        <f t="shared" si="1"/>
        <v>11250</v>
      </c>
      <c r="AS1" s="31">
        <f t="shared" si="1"/>
        <v>11500</v>
      </c>
      <c r="AT1" s="31">
        <f t="shared" si="1"/>
        <v>11750</v>
      </c>
      <c r="AU1" s="31">
        <f t="shared" si="1"/>
        <v>12000</v>
      </c>
      <c r="AV1" s="31">
        <f t="shared" si="1"/>
        <v>12250</v>
      </c>
      <c r="AW1" s="31">
        <f>AV1+250</f>
        <v>12500</v>
      </c>
      <c r="AX1" s="31">
        <f t="shared" si="1"/>
        <v>12750</v>
      </c>
      <c r="AY1" s="31">
        <f t="shared" si="1"/>
        <v>13000</v>
      </c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</row>
    <row r="2" spans="1:104" x14ac:dyDescent="0.25">
      <c r="A2" s="31" t="s">
        <v>56</v>
      </c>
      <c r="B2" s="55">
        <v>102</v>
      </c>
      <c r="C2" s="55">
        <v>153</v>
      </c>
      <c r="D2" s="55">
        <v>184</v>
      </c>
      <c r="E2" s="55">
        <v>204</v>
      </c>
      <c r="F2" s="55">
        <v>219</v>
      </c>
      <c r="G2" s="55">
        <v>230</v>
      </c>
      <c r="H2" s="55">
        <v>332</v>
      </c>
      <c r="I2" s="55">
        <v>401</v>
      </c>
      <c r="J2" s="55">
        <v>434</v>
      </c>
      <c r="K2" s="55">
        <v>431</v>
      </c>
      <c r="L2" s="55">
        <v>428</v>
      </c>
      <c r="M2" s="55">
        <v>429</v>
      </c>
      <c r="N2" s="55">
        <v>431</v>
      </c>
      <c r="O2" s="55">
        <v>433</v>
      </c>
      <c r="P2" s="55">
        <v>435</v>
      </c>
      <c r="Q2" s="55">
        <v>435</v>
      </c>
      <c r="R2" s="55">
        <v>433</v>
      </c>
      <c r="S2" s="55">
        <v>428</v>
      </c>
      <c r="T2" s="55">
        <v>421</v>
      </c>
      <c r="U2" s="55">
        <v>410</v>
      </c>
      <c r="V2" s="55">
        <v>397</v>
      </c>
      <c r="W2" s="55">
        <v>392</v>
      </c>
      <c r="X2" s="55">
        <v>356</v>
      </c>
      <c r="Y2" s="55">
        <v>0</v>
      </c>
      <c r="Z2" s="55">
        <v>0</v>
      </c>
      <c r="AA2" s="55">
        <v>0</v>
      </c>
      <c r="AB2" s="55">
        <v>0</v>
      </c>
      <c r="AC2" s="55">
        <v>0</v>
      </c>
      <c r="AD2" s="55">
        <v>0</v>
      </c>
      <c r="AE2" s="55">
        <v>0</v>
      </c>
      <c r="AF2" s="55">
        <v>0</v>
      </c>
      <c r="AG2" s="55">
        <v>0</v>
      </c>
      <c r="AH2" s="55">
        <v>0</v>
      </c>
      <c r="AI2" s="55">
        <v>0</v>
      </c>
      <c r="AJ2" s="55">
        <v>0</v>
      </c>
      <c r="AK2" s="55">
        <v>0</v>
      </c>
      <c r="AL2" s="55">
        <v>0</v>
      </c>
      <c r="AM2" s="55">
        <v>0</v>
      </c>
      <c r="AN2" s="55">
        <v>0</v>
      </c>
      <c r="AO2" s="55">
        <v>0</v>
      </c>
      <c r="AP2" s="55">
        <v>0</v>
      </c>
      <c r="AQ2" s="55">
        <v>0</v>
      </c>
      <c r="AR2" s="55">
        <v>0</v>
      </c>
      <c r="AS2" s="55">
        <v>0</v>
      </c>
      <c r="AT2" s="55">
        <v>0</v>
      </c>
      <c r="AU2" s="55">
        <v>0</v>
      </c>
      <c r="AV2" s="55">
        <v>0</v>
      </c>
      <c r="AW2" s="55">
        <v>0</v>
      </c>
      <c r="AX2" s="55">
        <v>0</v>
      </c>
      <c r="AY2" s="55">
        <v>0</v>
      </c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</row>
    <row r="3" spans="1:104" x14ac:dyDescent="0.25">
      <c r="A3" s="31" t="s">
        <v>142</v>
      </c>
      <c r="B3" s="57">
        <f>B2*2*PI()*B1/(736*60)</f>
        <v>10.884594112301592</v>
      </c>
      <c r="C3" s="57">
        <f t="shared" ref="C3:AD3" si="2">C2*2*PI()*C1/(736*60)</f>
        <v>21.769188224603187</v>
      </c>
      <c r="D3" s="57">
        <f t="shared" si="2"/>
        <v>32.724923474893679</v>
      </c>
      <c r="E3" s="57">
        <f t="shared" si="2"/>
        <v>43.538376449206368</v>
      </c>
      <c r="F3" s="57">
        <f t="shared" si="2"/>
        <v>54.529682268491321</v>
      </c>
      <c r="G3" s="57">
        <f t="shared" si="2"/>
        <v>65.449846949787357</v>
      </c>
      <c r="H3" s="57">
        <f t="shared" si="2"/>
        <v>106.28486015541556</v>
      </c>
      <c r="I3" s="57">
        <f t="shared" si="2"/>
        <v>142.63798166774308</v>
      </c>
      <c r="J3" s="57">
        <f t="shared" si="2"/>
        <v>169.81389637950261</v>
      </c>
      <c r="K3" s="57">
        <f t="shared" si="2"/>
        <v>183.97098283929358</v>
      </c>
      <c r="L3" s="57">
        <f t="shared" si="2"/>
        <v>197.91464588511786</v>
      </c>
      <c r="M3" s="57">
        <f t="shared" si="2"/>
        <v>213.63683738066462</v>
      </c>
      <c r="N3" s="57">
        <f t="shared" si="2"/>
        <v>229.96372854911698</v>
      </c>
      <c r="O3" s="57">
        <f t="shared" si="2"/>
        <v>246.43290199354718</v>
      </c>
      <c r="P3" s="57">
        <f t="shared" si="2"/>
        <v>263.04435771395521</v>
      </c>
      <c r="Q3" s="57">
        <f t="shared" si="2"/>
        <v>278.51755522654076</v>
      </c>
      <c r="R3" s="57">
        <f t="shared" si="2"/>
        <v>292.63907111733732</v>
      </c>
      <c r="S3" s="57">
        <f t="shared" si="2"/>
        <v>304.48407059248899</v>
      </c>
      <c r="T3" s="57">
        <f t="shared" si="2"/>
        <v>314.47940047992938</v>
      </c>
      <c r="U3" s="57">
        <f t="shared" si="2"/>
        <v>320.84653232993583</v>
      </c>
      <c r="V3" s="57">
        <f t="shared" si="2"/>
        <v>324.79486548831972</v>
      </c>
      <c r="W3" s="57">
        <f t="shared" si="2"/>
        <v>334.64791309978227</v>
      </c>
      <c r="X3" s="57">
        <f t="shared" si="2"/>
        <v>316.57806405060188</v>
      </c>
      <c r="Y3" s="57">
        <f t="shared" si="2"/>
        <v>0</v>
      </c>
      <c r="Z3" s="57">
        <f t="shared" si="2"/>
        <v>0</v>
      </c>
      <c r="AA3" s="57">
        <f t="shared" si="2"/>
        <v>0</v>
      </c>
      <c r="AB3" s="57">
        <f t="shared" si="2"/>
        <v>0</v>
      </c>
      <c r="AC3" s="57">
        <f t="shared" si="2"/>
        <v>0</v>
      </c>
      <c r="AD3" s="57">
        <f t="shared" si="2"/>
        <v>0</v>
      </c>
      <c r="AE3" s="57">
        <f t="shared" ref="AE3:AY3" si="3">AE2*2*PI()*AE1/(736*60)</f>
        <v>0</v>
      </c>
      <c r="AF3" s="57">
        <f t="shared" si="3"/>
        <v>0</v>
      </c>
      <c r="AG3" s="57">
        <f t="shared" si="3"/>
        <v>0</v>
      </c>
      <c r="AH3" s="57">
        <f t="shared" si="3"/>
        <v>0</v>
      </c>
      <c r="AI3" s="57">
        <f t="shared" si="3"/>
        <v>0</v>
      </c>
      <c r="AJ3" s="57">
        <f t="shared" si="3"/>
        <v>0</v>
      </c>
      <c r="AK3" s="57">
        <f t="shared" si="3"/>
        <v>0</v>
      </c>
      <c r="AL3" s="57">
        <f t="shared" si="3"/>
        <v>0</v>
      </c>
      <c r="AM3" s="57">
        <f t="shared" si="3"/>
        <v>0</v>
      </c>
      <c r="AN3" s="57">
        <f t="shared" si="3"/>
        <v>0</v>
      </c>
      <c r="AO3" s="57">
        <f t="shared" si="3"/>
        <v>0</v>
      </c>
      <c r="AP3" s="57">
        <f t="shared" si="3"/>
        <v>0</v>
      </c>
      <c r="AQ3" s="57">
        <f t="shared" si="3"/>
        <v>0</v>
      </c>
      <c r="AR3" s="57">
        <f t="shared" si="3"/>
        <v>0</v>
      </c>
      <c r="AS3" s="57">
        <f t="shared" si="3"/>
        <v>0</v>
      </c>
      <c r="AT3" s="57">
        <f t="shared" si="3"/>
        <v>0</v>
      </c>
      <c r="AU3" s="57">
        <f t="shared" si="3"/>
        <v>0</v>
      </c>
      <c r="AV3" s="57">
        <f t="shared" si="3"/>
        <v>0</v>
      </c>
      <c r="AW3" s="57">
        <f t="shared" si="3"/>
        <v>0</v>
      </c>
      <c r="AX3" s="57">
        <f t="shared" si="3"/>
        <v>0</v>
      </c>
      <c r="AY3" s="57">
        <f t="shared" si="3"/>
        <v>0</v>
      </c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</row>
    <row r="4" spans="1:104" x14ac:dyDescent="0.25">
      <c r="A4" s="17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</row>
    <row r="5" spans="1:104" x14ac:dyDescent="0.25">
      <c r="A5" s="31" t="s">
        <v>195</v>
      </c>
      <c r="B5" s="58">
        <v>7</v>
      </c>
      <c r="C5" s="63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</row>
    <row r="6" spans="1:104" x14ac:dyDescent="0.25">
      <c r="A6" s="31" t="s">
        <v>123</v>
      </c>
      <c r="B6" s="57">
        <f>MAX(B12:CZ12)</f>
        <v>62</v>
      </c>
      <c r="C6" s="57" t="str">
        <f>DEC2HEX(B6)</f>
        <v>3E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</row>
    <row r="7" spans="1:104" x14ac:dyDescent="0.25">
      <c r="A7" s="31" t="s">
        <v>383</v>
      </c>
      <c r="B7" s="57">
        <f>COUNTIF(B12:CZ12,"&lt;&gt;0")</f>
        <v>50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</row>
    <row r="8" spans="1:104" x14ac:dyDescent="0.25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</row>
    <row r="9" spans="1:104" x14ac:dyDescent="0.25">
      <c r="A9" s="31" t="s">
        <v>383</v>
      </c>
      <c r="B9" s="31">
        <v>1</v>
      </c>
      <c r="C9" s="31">
        <v>2</v>
      </c>
      <c r="D9" s="31">
        <v>3</v>
      </c>
      <c r="E9" s="31">
        <v>4</v>
      </c>
      <c r="F9" s="31">
        <v>5</v>
      </c>
      <c r="G9" s="31">
        <v>6</v>
      </c>
      <c r="H9" s="31">
        <v>7</v>
      </c>
      <c r="I9" s="31">
        <v>8</v>
      </c>
      <c r="J9" s="31">
        <v>9</v>
      </c>
      <c r="K9" s="31">
        <v>10</v>
      </c>
      <c r="L9" s="31">
        <v>11</v>
      </c>
      <c r="M9" s="31">
        <v>12</v>
      </c>
      <c r="N9" s="31">
        <v>13</v>
      </c>
      <c r="O9" s="31">
        <v>14</v>
      </c>
      <c r="P9" s="31">
        <v>15</v>
      </c>
      <c r="Q9" s="31">
        <v>16</v>
      </c>
      <c r="R9" s="31">
        <v>17</v>
      </c>
      <c r="S9" s="31">
        <v>18</v>
      </c>
      <c r="T9" s="31">
        <v>19</v>
      </c>
      <c r="U9" s="31">
        <v>20</v>
      </c>
      <c r="V9" s="31">
        <v>21</v>
      </c>
      <c r="W9" s="31">
        <v>22</v>
      </c>
      <c r="X9" s="31">
        <v>23</v>
      </c>
      <c r="Y9" s="31">
        <v>24</v>
      </c>
      <c r="Z9" s="31">
        <v>25</v>
      </c>
      <c r="AA9" s="31">
        <v>26</v>
      </c>
      <c r="AB9" s="31">
        <v>27</v>
      </c>
      <c r="AC9" s="31">
        <v>28</v>
      </c>
      <c r="AD9" s="31">
        <v>29</v>
      </c>
      <c r="AE9" s="31">
        <v>30</v>
      </c>
      <c r="AF9" s="31">
        <v>31</v>
      </c>
      <c r="AG9" s="31">
        <v>32</v>
      </c>
      <c r="AH9" s="31">
        <v>33</v>
      </c>
      <c r="AI9" s="31">
        <v>34</v>
      </c>
      <c r="AJ9" s="31">
        <v>35</v>
      </c>
      <c r="AK9" s="31">
        <v>36</v>
      </c>
      <c r="AL9" s="31">
        <v>37</v>
      </c>
      <c r="AM9" s="31">
        <v>38</v>
      </c>
      <c r="AN9" s="31">
        <v>39</v>
      </c>
      <c r="AO9" s="31">
        <v>40</v>
      </c>
      <c r="AP9" s="31">
        <v>41</v>
      </c>
      <c r="AQ9" s="31">
        <v>42</v>
      </c>
      <c r="AR9" s="31">
        <v>43</v>
      </c>
      <c r="AS9" s="31">
        <v>44</v>
      </c>
      <c r="AT9" s="31">
        <v>45</v>
      </c>
      <c r="AU9" s="31">
        <v>46</v>
      </c>
      <c r="AV9" s="31">
        <v>47</v>
      </c>
      <c r="AW9" s="31">
        <v>48</v>
      </c>
      <c r="AX9" s="31">
        <v>49</v>
      </c>
      <c r="AY9" s="31">
        <v>50</v>
      </c>
      <c r="AZ9" s="31">
        <v>51</v>
      </c>
      <c r="BA9" s="31">
        <v>52</v>
      </c>
      <c r="BB9" s="31">
        <v>53</v>
      </c>
      <c r="BC9" s="31">
        <v>54</v>
      </c>
      <c r="BD9" s="31">
        <v>55</v>
      </c>
      <c r="BE9" s="31">
        <v>56</v>
      </c>
      <c r="BF9" s="31">
        <v>57</v>
      </c>
      <c r="BG9" s="31">
        <v>58</v>
      </c>
      <c r="BH9" s="31">
        <v>59</v>
      </c>
      <c r="BI9" s="31">
        <v>60</v>
      </c>
      <c r="BJ9" s="31">
        <v>61</v>
      </c>
      <c r="BK9" s="31">
        <v>62</v>
      </c>
      <c r="BL9" s="31">
        <v>63</v>
      </c>
      <c r="BM9" s="31">
        <v>64</v>
      </c>
      <c r="BN9" s="31">
        <v>65</v>
      </c>
      <c r="BO9" s="31">
        <v>66</v>
      </c>
      <c r="BP9" s="31">
        <v>67</v>
      </c>
      <c r="BQ9" s="31">
        <v>68</v>
      </c>
      <c r="BR9" s="31">
        <v>69</v>
      </c>
      <c r="BS9" s="31">
        <v>70</v>
      </c>
      <c r="BT9" s="31">
        <v>71</v>
      </c>
      <c r="BU9" s="31">
        <v>72</v>
      </c>
      <c r="BV9" s="31">
        <v>73</v>
      </c>
      <c r="BW9" s="31">
        <v>74</v>
      </c>
      <c r="BX9" s="31">
        <v>75</v>
      </c>
      <c r="BY9" s="31">
        <v>76</v>
      </c>
      <c r="BZ9" s="31">
        <v>77</v>
      </c>
      <c r="CA9" s="31">
        <v>78</v>
      </c>
      <c r="CB9" s="31">
        <v>79</v>
      </c>
      <c r="CC9" s="31">
        <v>80</v>
      </c>
      <c r="CD9" s="31">
        <v>81</v>
      </c>
      <c r="CE9" s="31">
        <v>82</v>
      </c>
      <c r="CF9" s="31">
        <v>83</v>
      </c>
      <c r="CG9" s="31">
        <v>84</v>
      </c>
      <c r="CH9" s="31">
        <v>85</v>
      </c>
      <c r="CI9" s="31">
        <v>86</v>
      </c>
      <c r="CJ9" s="31">
        <v>87</v>
      </c>
      <c r="CK9" s="31">
        <v>88</v>
      </c>
      <c r="CL9" s="31">
        <v>89</v>
      </c>
      <c r="CM9" s="31">
        <v>90</v>
      </c>
      <c r="CN9" s="31">
        <v>91</v>
      </c>
      <c r="CO9" s="31">
        <v>92</v>
      </c>
      <c r="CP9" s="31">
        <v>93</v>
      </c>
      <c r="CQ9" s="31">
        <v>94</v>
      </c>
      <c r="CR9" s="31">
        <v>95</v>
      </c>
      <c r="CS9" s="31">
        <v>96</v>
      </c>
      <c r="CT9" s="31">
        <v>97</v>
      </c>
      <c r="CU9" s="31">
        <v>98</v>
      </c>
      <c r="CV9" s="31">
        <v>99</v>
      </c>
      <c r="CW9" s="31">
        <v>100</v>
      </c>
      <c r="CX9" s="31">
        <v>101</v>
      </c>
      <c r="CY9" s="31">
        <v>102</v>
      </c>
      <c r="CZ9" s="31">
        <v>103</v>
      </c>
    </row>
    <row r="10" spans="1:104" x14ac:dyDescent="0.25">
      <c r="A10" s="31" t="s">
        <v>55</v>
      </c>
      <c r="B10" s="31">
        <v>0</v>
      </c>
      <c r="C10" s="31">
        <f>B10+128</f>
        <v>128</v>
      </c>
      <c r="D10" s="31">
        <f t="shared" ref="D10:BO10" si="4">C10+128</f>
        <v>256</v>
      </c>
      <c r="E10" s="31">
        <f t="shared" si="4"/>
        <v>384</v>
      </c>
      <c r="F10" s="31">
        <f t="shared" si="4"/>
        <v>512</v>
      </c>
      <c r="G10" s="31">
        <f t="shared" si="4"/>
        <v>640</v>
      </c>
      <c r="H10" s="31">
        <f t="shared" si="4"/>
        <v>768</v>
      </c>
      <c r="I10" s="31">
        <f t="shared" si="4"/>
        <v>896</v>
      </c>
      <c r="J10" s="31">
        <f t="shared" si="4"/>
        <v>1024</v>
      </c>
      <c r="K10" s="31">
        <f t="shared" si="4"/>
        <v>1152</v>
      </c>
      <c r="L10" s="31">
        <f t="shared" si="4"/>
        <v>1280</v>
      </c>
      <c r="M10" s="31">
        <f t="shared" si="4"/>
        <v>1408</v>
      </c>
      <c r="N10" s="31">
        <f t="shared" si="4"/>
        <v>1536</v>
      </c>
      <c r="O10" s="31">
        <f t="shared" si="4"/>
        <v>1664</v>
      </c>
      <c r="P10" s="31">
        <f t="shared" si="4"/>
        <v>1792</v>
      </c>
      <c r="Q10" s="31">
        <f t="shared" si="4"/>
        <v>1920</v>
      </c>
      <c r="R10" s="31">
        <f t="shared" si="4"/>
        <v>2048</v>
      </c>
      <c r="S10" s="31">
        <f t="shared" si="4"/>
        <v>2176</v>
      </c>
      <c r="T10" s="31">
        <f t="shared" si="4"/>
        <v>2304</v>
      </c>
      <c r="U10" s="31">
        <f t="shared" si="4"/>
        <v>2432</v>
      </c>
      <c r="V10" s="31">
        <f t="shared" si="4"/>
        <v>2560</v>
      </c>
      <c r="W10" s="31">
        <f t="shared" si="4"/>
        <v>2688</v>
      </c>
      <c r="X10" s="31">
        <f t="shared" si="4"/>
        <v>2816</v>
      </c>
      <c r="Y10" s="31">
        <f t="shared" si="4"/>
        <v>2944</v>
      </c>
      <c r="Z10" s="31">
        <f t="shared" si="4"/>
        <v>3072</v>
      </c>
      <c r="AA10" s="31">
        <f t="shared" si="4"/>
        <v>3200</v>
      </c>
      <c r="AB10" s="31">
        <f t="shared" si="4"/>
        <v>3328</v>
      </c>
      <c r="AC10" s="31">
        <f t="shared" si="4"/>
        <v>3456</v>
      </c>
      <c r="AD10" s="31">
        <f t="shared" si="4"/>
        <v>3584</v>
      </c>
      <c r="AE10" s="31">
        <f t="shared" si="4"/>
        <v>3712</v>
      </c>
      <c r="AF10" s="31">
        <f t="shared" si="4"/>
        <v>3840</v>
      </c>
      <c r="AG10" s="31">
        <f t="shared" si="4"/>
        <v>3968</v>
      </c>
      <c r="AH10" s="31">
        <f t="shared" si="4"/>
        <v>4096</v>
      </c>
      <c r="AI10" s="31">
        <f t="shared" si="4"/>
        <v>4224</v>
      </c>
      <c r="AJ10" s="31">
        <f t="shared" si="4"/>
        <v>4352</v>
      </c>
      <c r="AK10" s="31">
        <f t="shared" si="4"/>
        <v>4480</v>
      </c>
      <c r="AL10" s="31">
        <f t="shared" si="4"/>
        <v>4608</v>
      </c>
      <c r="AM10" s="31">
        <f t="shared" si="4"/>
        <v>4736</v>
      </c>
      <c r="AN10" s="31">
        <f t="shared" si="4"/>
        <v>4864</v>
      </c>
      <c r="AO10" s="31">
        <f t="shared" si="4"/>
        <v>4992</v>
      </c>
      <c r="AP10" s="31">
        <f t="shared" si="4"/>
        <v>5120</v>
      </c>
      <c r="AQ10" s="31">
        <f t="shared" si="4"/>
        <v>5248</v>
      </c>
      <c r="AR10" s="31">
        <f t="shared" si="4"/>
        <v>5376</v>
      </c>
      <c r="AS10" s="31">
        <f t="shared" si="4"/>
        <v>5504</v>
      </c>
      <c r="AT10" s="31">
        <f t="shared" si="4"/>
        <v>5632</v>
      </c>
      <c r="AU10" s="31">
        <f t="shared" si="4"/>
        <v>5760</v>
      </c>
      <c r="AV10" s="31">
        <f t="shared" si="4"/>
        <v>5888</v>
      </c>
      <c r="AW10" s="31">
        <f t="shared" si="4"/>
        <v>6016</v>
      </c>
      <c r="AX10" s="31">
        <f t="shared" si="4"/>
        <v>6144</v>
      </c>
      <c r="AY10" s="31">
        <f t="shared" si="4"/>
        <v>6272</v>
      </c>
      <c r="AZ10" s="31">
        <f t="shared" si="4"/>
        <v>6400</v>
      </c>
      <c r="BA10" s="31">
        <f t="shared" si="4"/>
        <v>6528</v>
      </c>
      <c r="BB10" s="31">
        <f t="shared" si="4"/>
        <v>6656</v>
      </c>
      <c r="BC10" s="31">
        <f t="shared" si="4"/>
        <v>6784</v>
      </c>
      <c r="BD10" s="31">
        <f t="shared" si="4"/>
        <v>6912</v>
      </c>
      <c r="BE10" s="31">
        <f t="shared" si="4"/>
        <v>7040</v>
      </c>
      <c r="BF10" s="31">
        <f t="shared" si="4"/>
        <v>7168</v>
      </c>
      <c r="BG10" s="31">
        <f t="shared" si="4"/>
        <v>7296</v>
      </c>
      <c r="BH10" s="31">
        <f t="shared" si="4"/>
        <v>7424</v>
      </c>
      <c r="BI10" s="31">
        <f t="shared" si="4"/>
        <v>7552</v>
      </c>
      <c r="BJ10" s="31">
        <f t="shared" si="4"/>
        <v>7680</v>
      </c>
      <c r="BK10" s="31">
        <f t="shared" si="4"/>
        <v>7808</v>
      </c>
      <c r="BL10" s="31">
        <f t="shared" si="4"/>
        <v>7936</v>
      </c>
      <c r="BM10" s="31">
        <f t="shared" si="4"/>
        <v>8064</v>
      </c>
      <c r="BN10" s="31">
        <f t="shared" si="4"/>
        <v>8192</v>
      </c>
      <c r="BO10" s="31">
        <f t="shared" si="4"/>
        <v>8320</v>
      </c>
      <c r="BP10" s="31">
        <f t="shared" ref="BP10:CZ10" si="5">BO10+128</f>
        <v>8448</v>
      </c>
      <c r="BQ10" s="31">
        <f t="shared" si="5"/>
        <v>8576</v>
      </c>
      <c r="BR10" s="31">
        <f t="shared" si="5"/>
        <v>8704</v>
      </c>
      <c r="BS10" s="31">
        <f t="shared" si="5"/>
        <v>8832</v>
      </c>
      <c r="BT10" s="31">
        <f t="shared" si="5"/>
        <v>8960</v>
      </c>
      <c r="BU10" s="31">
        <f t="shared" si="5"/>
        <v>9088</v>
      </c>
      <c r="BV10" s="31">
        <f t="shared" si="5"/>
        <v>9216</v>
      </c>
      <c r="BW10" s="31">
        <f t="shared" si="5"/>
        <v>9344</v>
      </c>
      <c r="BX10" s="31">
        <f t="shared" si="5"/>
        <v>9472</v>
      </c>
      <c r="BY10" s="31">
        <f t="shared" si="5"/>
        <v>9600</v>
      </c>
      <c r="BZ10" s="31">
        <f t="shared" si="5"/>
        <v>9728</v>
      </c>
      <c r="CA10" s="31">
        <f t="shared" si="5"/>
        <v>9856</v>
      </c>
      <c r="CB10" s="31">
        <f t="shared" si="5"/>
        <v>9984</v>
      </c>
      <c r="CC10" s="31">
        <f t="shared" si="5"/>
        <v>10112</v>
      </c>
      <c r="CD10" s="31">
        <f t="shared" si="5"/>
        <v>10240</v>
      </c>
      <c r="CE10" s="31">
        <f t="shared" si="5"/>
        <v>10368</v>
      </c>
      <c r="CF10" s="31">
        <f t="shared" si="5"/>
        <v>10496</v>
      </c>
      <c r="CG10" s="31">
        <f t="shared" si="5"/>
        <v>10624</v>
      </c>
      <c r="CH10" s="31">
        <f t="shared" si="5"/>
        <v>10752</v>
      </c>
      <c r="CI10" s="31">
        <f t="shared" si="5"/>
        <v>10880</v>
      </c>
      <c r="CJ10" s="31">
        <f t="shared" si="5"/>
        <v>11008</v>
      </c>
      <c r="CK10" s="31">
        <f t="shared" si="5"/>
        <v>11136</v>
      </c>
      <c r="CL10" s="31">
        <f t="shared" si="5"/>
        <v>11264</v>
      </c>
      <c r="CM10" s="31">
        <f t="shared" si="5"/>
        <v>11392</v>
      </c>
      <c r="CN10" s="31">
        <f t="shared" si="5"/>
        <v>11520</v>
      </c>
      <c r="CO10" s="31">
        <f t="shared" si="5"/>
        <v>11648</v>
      </c>
      <c r="CP10" s="31">
        <f t="shared" si="5"/>
        <v>11776</v>
      </c>
      <c r="CQ10" s="31">
        <f t="shared" si="5"/>
        <v>11904</v>
      </c>
      <c r="CR10" s="31">
        <f t="shared" si="5"/>
        <v>12032</v>
      </c>
      <c r="CS10" s="31">
        <f t="shared" si="5"/>
        <v>12160</v>
      </c>
      <c r="CT10" s="31">
        <f t="shared" si="5"/>
        <v>12288</v>
      </c>
      <c r="CU10" s="31">
        <f t="shared" si="5"/>
        <v>12416</v>
      </c>
      <c r="CV10" s="31">
        <f t="shared" si="5"/>
        <v>12544</v>
      </c>
      <c r="CW10" s="31">
        <f t="shared" si="5"/>
        <v>12672</v>
      </c>
      <c r="CX10" s="31">
        <f t="shared" si="5"/>
        <v>12800</v>
      </c>
      <c r="CY10" s="31">
        <f t="shared" si="5"/>
        <v>12928</v>
      </c>
      <c r="CZ10" s="31">
        <f t="shared" si="5"/>
        <v>13056</v>
      </c>
    </row>
    <row r="11" spans="1:104" x14ac:dyDescent="0.25">
      <c r="A11" s="31" t="s">
        <v>57</v>
      </c>
      <c r="B11" s="31">
        <v>61</v>
      </c>
      <c r="C11" s="31">
        <v>62</v>
      </c>
      <c r="D11" s="31">
        <v>63</v>
      </c>
      <c r="E11" s="31">
        <v>64</v>
      </c>
      <c r="F11" s="31">
        <v>65</v>
      </c>
      <c r="G11" s="31">
        <v>66</v>
      </c>
      <c r="H11" s="31">
        <v>67</v>
      </c>
      <c r="I11" s="31">
        <v>68</v>
      </c>
      <c r="J11" s="31">
        <v>69</v>
      </c>
      <c r="K11" s="31" t="s">
        <v>58</v>
      </c>
      <c r="L11" s="31" t="s">
        <v>59</v>
      </c>
      <c r="M11" s="31" t="s">
        <v>60</v>
      </c>
      <c r="N11" s="31" t="s">
        <v>61</v>
      </c>
      <c r="O11" s="31" t="s">
        <v>62</v>
      </c>
      <c r="P11" s="31" t="s">
        <v>63</v>
      </c>
      <c r="Q11" s="31">
        <v>70</v>
      </c>
      <c r="R11" s="31">
        <v>71</v>
      </c>
      <c r="S11" s="31">
        <v>72</v>
      </c>
      <c r="T11" s="31">
        <v>73</v>
      </c>
      <c r="U11" s="31">
        <v>74</v>
      </c>
      <c r="V11" s="31">
        <v>75</v>
      </c>
      <c r="W11" s="31">
        <v>76</v>
      </c>
      <c r="X11" s="31">
        <v>77</v>
      </c>
      <c r="Y11" s="31">
        <v>78</v>
      </c>
      <c r="Z11" s="31">
        <v>79</v>
      </c>
      <c r="AA11" s="31" t="s">
        <v>64</v>
      </c>
      <c r="AB11" s="31" t="s">
        <v>65</v>
      </c>
      <c r="AC11" s="31" t="s">
        <v>66</v>
      </c>
      <c r="AD11" s="31" t="s">
        <v>67</v>
      </c>
      <c r="AE11" s="31" t="s">
        <v>68</v>
      </c>
      <c r="AF11" s="31" t="s">
        <v>69</v>
      </c>
      <c r="AG11" s="31">
        <v>80</v>
      </c>
      <c r="AH11" s="31">
        <v>81</v>
      </c>
      <c r="AI11" s="31">
        <v>82</v>
      </c>
      <c r="AJ11" s="31">
        <v>83</v>
      </c>
      <c r="AK11" s="31">
        <v>84</v>
      </c>
      <c r="AL11" s="31">
        <v>85</v>
      </c>
      <c r="AM11" s="31">
        <v>86</v>
      </c>
      <c r="AN11" s="31">
        <v>87</v>
      </c>
      <c r="AO11" s="31">
        <v>88</v>
      </c>
      <c r="AP11" s="31">
        <v>89</v>
      </c>
      <c r="AQ11" s="31" t="s">
        <v>70</v>
      </c>
      <c r="AR11" s="31" t="s">
        <v>71</v>
      </c>
      <c r="AS11" s="31" t="s">
        <v>72</v>
      </c>
      <c r="AT11" s="31" t="s">
        <v>73</v>
      </c>
      <c r="AU11" s="31" t="s">
        <v>74</v>
      </c>
      <c r="AV11" s="31" t="s">
        <v>75</v>
      </c>
      <c r="AW11" s="31">
        <v>90</v>
      </c>
      <c r="AX11" s="31">
        <v>91</v>
      </c>
      <c r="AY11" s="31">
        <v>92</v>
      </c>
      <c r="AZ11" s="31">
        <v>93</v>
      </c>
      <c r="BA11" s="31">
        <v>94</v>
      </c>
      <c r="BB11" s="31">
        <v>95</v>
      </c>
      <c r="BC11" s="31">
        <v>96</v>
      </c>
      <c r="BD11" s="31">
        <v>97</v>
      </c>
      <c r="BE11" s="31">
        <v>98</v>
      </c>
      <c r="BF11" s="31">
        <v>99</v>
      </c>
      <c r="BG11" s="31" t="s">
        <v>76</v>
      </c>
      <c r="BH11" s="31" t="s">
        <v>77</v>
      </c>
      <c r="BI11" s="31" t="s">
        <v>78</v>
      </c>
      <c r="BJ11" s="31" t="s">
        <v>79</v>
      </c>
      <c r="BK11" s="31" t="s">
        <v>80</v>
      </c>
      <c r="BL11" s="31" t="s">
        <v>81</v>
      </c>
      <c r="BM11" s="31" t="s">
        <v>82</v>
      </c>
      <c r="BN11" s="31" t="s">
        <v>83</v>
      </c>
      <c r="BO11" s="31" t="s">
        <v>84</v>
      </c>
      <c r="BP11" s="31" t="s">
        <v>85</v>
      </c>
      <c r="BQ11" s="31" t="s">
        <v>86</v>
      </c>
      <c r="BR11" s="31" t="s">
        <v>87</v>
      </c>
      <c r="BS11" s="31" t="s">
        <v>88</v>
      </c>
      <c r="BT11" s="31" t="s">
        <v>89</v>
      </c>
      <c r="BU11" s="31" t="s">
        <v>90</v>
      </c>
      <c r="BV11" s="31" t="s">
        <v>97</v>
      </c>
      <c r="BW11" s="31" t="s">
        <v>91</v>
      </c>
      <c r="BX11" s="31" t="s">
        <v>92</v>
      </c>
      <c r="BY11" s="31" t="s">
        <v>93</v>
      </c>
      <c r="BZ11" s="31" t="s">
        <v>94</v>
      </c>
      <c r="CA11" s="31" t="s">
        <v>95</v>
      </c>
      <c r="CB11" s="31" t="s">
        <v>96</v>
      </c>
      <c r="CC11" s="31" t="s">
        <v>98</v>
      </c>
      <c r="CD11" s="31" t="s">
        <v>99</v>
      </c>
      <c r="CE11" s="31" t="s">
        <v>100</v>
      </c>
      <c r="CF11" s="31" t="s">
        <v>101</v>
      </c>
      <c r="CG11" s="31" t="s">
        <v>102</v>
      </c>
      <c r="CH11" s="31" t="s">
        <v>103</v>
      </c>
      <c r="CI11" s="31" t="s">
        <v>104</v>
      </c>
      <c r="CJ11" s="31" t="s">
        <v>105</v>
      </c>
      <c r="CK11" s="31" t="s">
        <v>106</v>
      </c>
      <c r="CL11" s="31" t="s">
        <v>107</v>
      </c>
      <c r="CM11" s="31" t="s">
        <v>113</v>
      </c>
      <c r="CN11" s="31" t="s">
        <v>108</v>
      </c>
      <c r="CO11" s="31" t="s">
        <v>109</v>
      </c>
      <c r="CP11" s="31" t="s">
        <v>110</v>
      </c>
      <c r="CQ11" s="31" t="s">
        <v>111</v>
      </c>
      <c r="CR11" s="31" t="s">
        <v>112</v>
      </c>
      <c r="CS11" s="31" t="s">
        <v>114</v>
      </c>
      <c r="CT11" s="31" t="s">
        <v>115</v>
      </c>
      <c r="CU11" s="31" t="s">
        <v>116</v>
      </c>
      <c r="CV11" s="31" t="s">
        <v>117</v>
      </c>
      <c r="CW11" s="31" t="s">
        <v>118</v>
      </c>
      <c r="CX11" s="31" t="s">
        <v>119</v>
      </c>
      <c r="CY11" s="31" t="s">
        <v>120</v>
      </c>
      <c r="CZ11" s="31" t="s">
        <v>121</v>
      </c>
    </row>
    <row r="12" spans="1:104" x14ac:dyDescent="0.25">
      <c r="A12" s="31" t="s">
        <v>122</v>
      </c>
      <c r="B12" s="59">
        <f>ROUND(B2/$B$5,)</f>
        <v>15</v>
      </c>
      <c r="C12" s="59">
        <f t="shared" ref="C12:I12" si="6">B12</f>
        <v>15</v>
      </c>
      <c r="D12" s="59">
        <f t="shared" si="6"/>
        <v>15</v>
      </c>
      <c r="E12" s="59">
        <f t="shared" si="6"/>
        <v>15</v>
      </c>
      <c r="F12" s="59">
        <f t="shared" si="6"/>
        <v>15</v>
      </c>
      <c r="G12" s="59">
        <f t="shared" si="6"/>
        <v>15</v>
      </c>
      <c r="H12" s="59">
        <f t="shared" si="6"/>
        <v>15</v>
      </c>
      <c r="I12" s="59">
        <f t="shared" si="6"/>
        <v>15</v>
      </c>
      <c r="J12" s="59">
        <f>ROUND(C2/$B$5,)</f>
        <v>22</v>
      </c>
      <c r="K12" s="59">
        <f>ROUND(AVERAGE(J12,L12),)</f>
        <v>24</v>
      </c>
      <c r="L12" s="59">
        <f>ROUND(D2/$B$5,)</f>
        <v>26</v>
      </c>
      <c r="M12" s="59">
        <f>ROUND(AVERAGE(L12,N12),)</f>
        <v>28</v>
      </c>
      <c r="N12" s="59">
        <f>ROUND(E2/$B$5,)</f>
        <v>29</v>
      </c>
      <c r="O12" s="59">
        <f>ROUND(AVERAGE(N12,P12),)</f>
        <v>30</v>
      </c>
      <c r="P12" s="59">
        <f>ROUND(F2/$B$5,)</f>
        <v>31</v>
      </c>
      <c r="Q12" s="59">
        <f>ROUND(AVERAGE(P12,R12),)</f>
        <v>32</v>
      </c>
      <c r="R12" s="59">
        <f>ROUND(G2/$B$5,)</f>
        <v>33</v>
      </c>
      <c r="S12" s="59">
        <f>ROUND(AVERAGE(R12,T12),)</f>
        <v>40</v>
      </c>
      <c r="T12" s="59">
        <f>ROUND(H2/$B$5,)</f>
        <v>47</v>
      </c>
      <c r="U12" s="59">
        <f>ROUND(AVERAGE(T12,V12),)</f>
        <v>52</v>
      </c>
      <c r="V12" s="59">
        <f>ROUND(I2/$B$5,)</f>
        <v>57</v>
      </c>
      <c r="W12" s="59">
        <f>ROUND(AVERAGE(V12,X12),)</f>
        <v>60</v>
      </c>
      <c r="X12" s="59">
        <f>ROUND(J2/$B$5,)</f>
        <v>62</v>
      </c>
      <c r="Y12" s="59">
        <f>ROUND(AVERAGE(X12,Z12),)</f>
        <v>62</v>
      </c>
      <c r="Z12" s="59">
        <f>ROUND(K2/$B$5,)</f>
        <v>62</v>
      </c>
      <c r="AA12" s="59">
        <f>ROUND(L2/$B$5,)</f>
        <v>61</v>
      </c>
      <c r="AB12" s="59">
        <f>ROUND(AVERAGE(AA12,AD12),)</f>
        <v>61</v>
      </c>
      <c r="AC12" s="59">
        <f>ROUND(AVERAGE(AB12,AD12),)</f>
        <v>61</v>
      </c>
      <c r="AD12" s="59">
        <f>ROUND(M2/$B$5,)</f>
        <v>61</v>
      </c>
      <c r="AE12" s="59">
        <f>ROUND(N2/$B$5,)</f>
        <v>62</v>
      </c>
      <c r="AF12" s="59">
        <f>IF(AG12=0,0,ROUND(AVERAGE(AE12,AG12),))</f>
        <v>62</v>
      </c>
      <c r="AG12" s="59">
        <f>ROUND(O2/$B$5,)</f>
        <v>62</v>
      </c>
      <c r="AH12" s="59">
        <f>IF(AI12=0,0,ROUND(AVERAGE(AG12,AI12),))</f>
        <v>62</v>
      </c>
      <c r="AI12" s="59">
        <f>ROUND(P2/$B$5,)</f>
        <v>62</v>
      </c>
      <c r="AJ12" s="59">
        <f>IF(AK12=0,0,ROUND(AVERAGE(AI12,AK12),))</f>
        <v>62</v>
      </c>
      <c r="AK12" s="59">
        <f>ROUND(Q2/$B$5,)</f>
        <v>62</v>
      </c>
      <c r="AL12" s="59">
        <f>IF(AM12=0,0,ROUND(AVERAGE(AK12,AM12),))</f>
        <v>62</v>
      </c>
      <c r="AM12" s="59">
        <f>ROUND(R2/$B$5,)</f>
        <v>62</v>
      </c>
      <c r="AN12" s="59">
        <f>IF(AO12=0,0,ROUND(AVERAGE(AM12,AO12),))</f>
        <v>62</v>
      </c>
      <c r="AO12" s="59">
        <f>ROUND(S2/$B$5,)</f>
        <v>61</v>
      </c>
      <c r="AP12" s="59">
        <f>IF(AQ12=0,0,ROUND(AVERAGE(AO12,AQ12),))</f>
        <v>61</v>
      </c>
      <c r="AQ12" s="59">
        <f>ROUND(T2/$B$5,)</f>
        <v>60</v>
      </c>
      <c r="AR12" s="59">
        <f>IF(AS12=0,0,ROUND(AVERAGE(AQ12,AS12),))</f>
        <v>60</v>
      </c>
      <c r="AS12" s="59">
        <f>ROUND(U2/$B$5,)</f>
        <v>59</v>
      </c>
      <c r="AT12" s="59">
        <f>IF(AU12=0,0,ROUND(AVERAGE(AS12,AU12),))</f>
        <v>58</v>
      </c>
      <c r="AU12" s="59">
        <f>ROUND(V2/$B$5,)</f>
        <v>57</v>
      </c>
      <c r="AV12" s="59">
        <f>IF(AW12=0,0,ROUND(AVERAGE(AU12,AW12),))</f>
        <v>57</v>
      </c>
      <c r="AW12" s="59">
        <f>ROUND(W2/$B$5,)</f>
        <v>56</v>
      </c>
      <c r="AX12" s="59">
        <f>IF(AY12=0,0,ROUND(AVERAGE(AW12,AY12),))</f>
        <v>54</v>
      </c>
      <c r="AY12" s="59">
        <f>ROUND(X2/$B$5,)</f>
        <v>51</v>
      </c>
      <c r="AZ12" s="59">
        <f>IF(BA12=0,0,ROUND(AVERAGE(AY12,BA12),))</f>
        <v>0</v>
      </c>
      <c r="BA12" s="59">
        <f>ROUND(Y2/$B$5,)</f>
        <v>0</v>
      </c>
      <c r="BB12" s="59">
        <f>IF(BC12=0,0,ROUND(AVERAGE(BA12,BC12),))</f>
        <v>0</v>
      </c>
      <c r="BC12" s="59">
        <f>ROUND(Z2/$B$5,)</f>
        <v>0</v>
      </c>
      <c r="BD12" s="59">
        <f>IF(BE12=0,0,ROUND(AVERAGE(BC12,BE12),))</f>
        <v>0</v>
      </c>
      <c r="BE12" s="59">
        <f>ROUND(AA2/$B$5,)</f>
        <v>0</v>
      </c>
      <c r="BF12" s="59">
        <f>IF(BG12=0,0,ROUND(AVERAGE(BE12,BG12),))</f>
        <v>0</v>
      </c>
      <c r="BG12" s="59">
        <f>ROUND(AB2/$B$5,)</f>
        <v>0</v>
      </c>
      <c r="BH12" s="59">
        <f>IF(BI12=0,0,ROUND(AVERAGE(BG12,BI12),))</f>
        <v>0</v>
      </c>
      <c r="BI12" s="59">
        <f>ROUND(AC2/$B$5,)</f>
        <v>0</v>
      </c>
      <c r="BJ12" s="59">
        <f>IF(BK12=0,0,ROUND(AVERAGE(BI12,BK12),))</f>
        <v>0</v>
      </c>
      <c r="BK12" s="59">
        <f>ROUND(AD2/$B$5,)</f>
        <v>0</v>
      </c>
      <c r="BL12" s="59">
        <f>IF(BM12=0,0,ROUND(AVERAGE(BK12,BM12),))</f>
        <v>0</v>
      </c>
      <c r="BM12" s="59">
        <f>ROUND(AE2/$B$5,)</f>
        <v>0</v>
      </c>
      <c r="BN12" s="59">
        <f>ROUND(AF2/$B$5,)</f>
        <v>0</v>
      </c>
      <c r="BO12" s="59">
        <f>IF(BP12=0,0,ROUND(AVERAGE(BN12,BP12),))</f>
        <v>0</v>
      </c>
      <c r="BP12" s="59">
        <f>ROUND(AG2/$B$5,)</f>
        <v>0</v>
      </c>
      <c r="BQ12" s="59">
        <f>IF(BR12=0,0,ROUND(AVERAGE(BP12,BR12),))</f>
        <v>0</v>
      </c>
      <c r="BR12" s="59">
        <f>ROUND(AH2/$B$5,)</f>
        <v>0</v>
      </c>
      <c r="BS12" s="59">
        <f>IF(BT12=0,0,ROUND(AVERAGE(BR12,BT12),))</f>
        <v>0</v>
      </c>
      <c r="BT12" s="59">
        <f>ROUND(AI2/$B$5,)</f>
        <v>0</v>
      </c>
      <c r="BU12" s="59">
        <f>IF(BV12=0,0,ROUND(AVERAGE(BT12,BV12),))</f>
        <v>0</v>
      </c>
      <c r="BV12" s="59">
        <f>ROUND(AJ2/$B$5,)</f>
        <v>0</v>
      </c>
      <c r="BW12" s="59">
        <f>IF(BX12=0,0,ROUND(AVERAGE(BV12,BX12),))</f>
        <v>0</v>
      </c>
      <c r="BX12" s="59">
        <f>ROUND(AK2/$B$5,)</f>
        <v>0</v>
      </c>
      <c r="BY12" s="59">
        <f>IF(BZ12=0,0,ROUND(AVERAGE(BX12,BZ12),))</f>
        <v>0</v>
      </c>
      <c r="BZ12" s="59">
        <f>ROUND(AL2/$B$5,)</f>
        <v>0</v>
      </c>
      <c r="CA12" s="59">
        <f>IF(CB12=0,0,ROUND(AVERAGE(BZ12,CB12),))</f>
        <v>0</v>
      </c>
      <c r="CB12" s="59">
        <f>ROUND(AM2/$B$5,)</f>
        <v>0</v>
      </c>
      <c r="CC12" s="59">
        <f>IF(CD12=0,0,ROUND(AVERAGE(CB12,CD12),))</f>
        <v>0</v>
      </c>
      <c r="CD12" s="59">
        <f>ROUND(AN2/$B$5,)</f>
        <v>0</v>
      </c>
      <c r="CE12" s="59">
        <f>IF(CF12=0,0,ROUND(AVERAGE(CD12,CF12),))</f>
        <v>0</v>
      </c>
      <c r="CF12" s="59">
        <f>ROUND(AO2/$B$5,)</f>
        <v>0</v>
      </c>
      <c r="CG12" s="59">
        <f>IF(CH12=0,0,ROUND(AVERAGE(CF12,CH12),))</f>
        <v>0</v>
      </c>
      <c r="CH12" s="59">
        <f>ROUND(AP2/$B$5,)</f>
        <v>0</v>
      </c>
      <c r="CI12" s="59">
        <f>IF(CJ12=0,0,ROUND(AVERAGE(CH12,CJ12),))</f>
        <v>0</v>
      </c>
      <c r="CJ12" s="59">
        <f>ROUND(AQ2/$B$5,)</f>
        <v>0</v>
      </c>
      <c r="CK12" s="59">
        <f>IF(CL12=0,0,ROUND(AVERAGE(CJ12,CL12),))</f>
        <v>0</v>
      </c>
      <c r="CL12" s="59">
        <f>ROUND(AR2/$B$5,)</f>
        <v>0</v>
      </c>
      <c r="CM12" s="59">
        <f>IF(CN12=0,0,ROUND(AVERAGE(CL12,CN12),))</f>
        <v>0</v>
      </c>
      <c r="CN12" s="59">
        <f>ROUND(AS2/$B$5,)</f>
        <v>0</v>
      </c>
      <c r="CO12" s="59">
        <f>IF(CP12=0,0,ROUND(AVERAGE(CN12,CP12),))</f>
        <v>0</v>
      </c>
      <c r="CP12" s="59">
        <f>ROUND(AT2/$B$5,)</f>
        <v>0</v>
      </c>
      <c r="CQ12" s="59">
        <f>IF(CR12=0,0,ROUND(AVERAGE(CP12,CR12),))</f>
        <v>0</v>
      </c>
      <c r="CR12" s="59">
        <f>ROUND(AU2/$B$5,)</f>
        <v>0</v>
      </c>
      <c r="CS12" s="59">
        <f>IF(CT12=0,0,ROUND(AVERAGE(CR12,CT12),))</f>
        <v>0</v>
      </c>
      <c r="CT12" s="59">
        <f>ROUND(AV2/$B$5,)</f>
        <v>0</v>
      </c>
      <c r="CU12" s="59">
        <f>IF(CV12=0,0,ROUND(AVERAGE(CT12,CV12),))</f>
        <v>0</v>
      </c>
      <c r="CV12" s="59">
        <f>ROUND(AW2/$B$5,)</f>
        <v>0</v>
      </c>
      <c r="CW12" s="59">
        <f>IF(CX12=0,0,ROUND(AVERAGE(CV12,CX12),))</f>
        <v>0</v>
      </c>
      <c r="CX12" s="59">
        <f>ROUND(AX2/$B$5,)</f>
        <v>0</v>
      </c>
      <c r="CY12" s="59">
        <f>IF(CZ12=0,0,ROUND(AVERAGE(CX12,CZ12),))</f>
        <v>0</v>
      </c>
      <c r="CZ12" s="59">
        <f>ROUND(AY2/$B$5,)</f>
        <v>0</v>
      </c>
    </row>
    <row r="13" spans="1:104" x14ac:dyDescent="0.25">
      <c r="A13" s="31" t="s">
        <v>2</v>
      </c>
      <c r="B13" s="69">
        <f>IF(B12=0,0,IF(B12&lt;23,17,DEC2HEX(B12)))</f>
        <v>17</v>
      </c>
      <c r="C13" s="69">
        <f t="shared" ref="C13:BN13" si="7">IF(C12=0,0,IF(C12&lt;23,17,DEC2HEX(C12)))</f>
        <v>17</v>
      </c>
      <c r="D13" s="69">
        <f t="shared" si="7"/>
        <v>17</v>
      </c>
      <c r="E13" s="69">
        <f t="shared" si="7"/>
        <v>17</v>
      </c>
      <c r="F13" s="69">
        <f t="shared" si="7"/>
        <v>17</v>
      </c>
      <c r="G13" s="69">
        <f t="shared" si="7"/>
        <v>17</v>
      </c>
      <c r="H13" s="69">
        <f t="shared" si="7"/>
        <v>17</v>
      </c>
      <c r="I13" s="69">
        <f t="shared" si="7"/>
        <v>17</v>
      </c>
      <c r="J13" s="69">
        <f t="shared" si="7"/>
        <v>17</v>
      </c>
      <c r="K13" s="69" t="str">
        <f t="shared" si="7"/>
        <v>18</v>
      </c>
      <c r="L13" s="69" t="str">
        <f t="shared" si="7"/>
        <v>1A</v>
      </c>
      <c r="M13" s="69" t="str">
        <f t="shared" si="7"/>
        <v>1C</v>
      </c>
      <c r="N13" s="69" t="str">
        <f t="shared" si="7"/>
        <v>1D</v>
      </c>
      <c r="O13" s="69" t="str">
        <f t="shared" si="7"/>
        <v>1E</v>
      </c>
      <c r="P13" s="69" t="str">
        <f t="shared" si="7"/>
        <v>1F</v>
      </c>
      <c r="Q13" s="69" t="str">
        <f t="shared" si="7"/>
        <v>20</v>
      </c>
      <c r="R13" s="69" t="str">
        <f t="shared" si="7"/>
        <v>21</v>
      </c>
      <c r="S13" s="69" t="str">
        <f t="shared" si="7"/>
        <v>28</v>
      </c>
      <c r="T13" s="69" t="str">
        <f t="shared" si="7"/>
        <v>2F</v>
      </c>
      <c r="U13" s="69" t="str">
        <f t="shared" si="7"/>
        <v>34</v>
      </c>
      <c r="V13" s="69" t="str">
        <f t="shared" si="7"/>
        <v>39</v>
      </c>
      <c r="W13" s="69" t="str">
        <f t="shared" si="7"/>
        <v>3C</v>
      </c>
      <c r="X13" s="69" t="str">
        <f t="shared" si="7"/>
        <v>3E</v>
      </c>
      <c r="Y13" s="69" t="str">
        <f t="shared" si="7"/>
        <v>3E</v>
      </c>
      <c r="Z13" s="69" t="str">
        <f t="shared" si="7"/>
        <v>3E</v>
      </c>
      <c r="AA13" s="69" t="str">
        <f t="shared" si="7"/>
        <v>3D</v>
      </c>
      <c r="AB13" s="69" t="str">
        <f t="shared" si="7"/>
        <v>3D</v>
      </c>
      <c r="AC13" s="69" t="str">
        <f t="shared" si="7"/>
        <v>3D</v>
      </c>
      <c r="AD13" s="69" t="str">
        <f t="shared" si="7"/>
        <v>3D</v>
      </c>
      <c r="AE13" s="69" t="str">
        <f t="shared" si="7"/>
        <v>3E</v>
      </c>
      <c r="AF13" s="69" t="str">
        <f t="shared" si="7"/>
        <v>3E</v>
      </c>
      <c r="AG13" s="69" t="str">
        <f t="shared" si="7"/>
        <v>3E</v>
      </c>
      <c r="AH13" s="69" t="str">
        <f t="shared" si="7"/>
        <v>3E</v>
      </c>
      <c r="AI13" s="69" t="str">
        <f t="shared" si="7"/>
        <v>3E</v>
      </c>
      <c r="AJ13" s="69" t="str">
        <f t="shared" si="7"/>
        <v>3E</v>
      </c>
      <c r="AK13" s="69" t="str">
        <f t="shared" si="7"/>
        <v>3E</v>
      </c>
      <c r="AL13" s="69" t="str">
        <f t="shared" si="7"/>
        <v>3E</v>
      </c>
      <c r="AM13" s="69" t="str">
        <f t="shared" si="7"/>
        <v>3E</v>
      </c>
      <c r="AN13" s="69" t="str">
        <f t="shared" si="7"/>
        <v>3E</v>
      </c>
      <c r="AO13" s="69" t="str">
        <f t="shared" si="7"/>
        <v>3D</v>
      </c>
      <c r="AP13" s="69" t="str">
        <f t="shared" si="7"/>
        <v>3D</v>
      </c>
      <c r="AQ13" s="69" t="str">
        <f t="shared" si="7"/>
        <v>3C</v>
      </c>
      <c r="AR13" s="69" t="str">
        <f t="shared" si="7"/>
        <v>3C</v>
      </c>
      <c r="AS13" s="69" t="str">
        <f t="shared" si="7"/>
        <v>3B</v>
      </c>
      <c r="AT13" s="69" t="str">
        <f t="shared" si="7"/>
        <v>3A</v>
      </c>
      <c r="AU13" s="69" t="str">
        <f t="shared" si="7"/>
        <v>39</v>
      </c>
      <c r="AV13" s="69" t="str">
        <f t="shared" si="7"/>
        <v>39</v>
      </c>
      <c r="AW13" s="69" t="str">
        <f t="shared" si="7"/>
        <v>38</v>
      </c>
      <c r="AX13" s="69" t="str">
        <f t="shared" si="7"/>
        <v>36</v>
      </c>
      <c r="AY13" s="69" t="str">
        <f t="shared" si="7"/>
        <v>33</v>
      </c>
      <c r="AZ13" s="69">
        <f t="shared" si="7"/>
        <v>0</v>
      </c>
      <c r="BA13" s="69">
        <f t="shared" si="7"/>
        <v>0</v>
      </c>
      <c r="BB13" s="69">
        <f t="shared" si="7"/>
        <v>0</v>
      </c>
      <c r="BC13" s="69">
        <f t="shared" si="7"/>
        <v>0</v>
      </c>
      <c r="BD13" s="69">
        <f t="shared" si="7"/>
        <v>0</v>
      </c>
      <c r="BE13" s="69">
        <f t="shared" si="7"/>
        <v>0</v>
      </c>
      <c r="BF13" s="69">
        <f t="shared" si="7"/>
        <v>0</v>
      </c>
      <c r="BG13" s="69">
        <f t="shared" si="7"/>
        <v>0</v>
      </c>
      <c r="BH13" s="69">
        <f t="shared" si="7"/>
        <v>0</v>
      </c>
      <c r="BI13" s="69">
        <f t="shared" si="7"/>
        <v>0</v>
      </c>
      <c r="BJ13" s="69">
        <f t="shared" si="7"/>
        <v>0</v>
      </c>
      <c r="BK13" s="69">
        <f t="shared" si="7"/>
        <v>0</v>
      </c>
      <c r="BL13" s="69">
        <f t="shared" si="7"/>
        <v>0</v>
      </c>
      <c r="BM13" s="69">
        <f t="shared" si="7"/>
        <v>0</v>
      </c>
      <c r="BN13" s="69">
        <f t="shared" si="7"/>
        <v>0</v>
      </c>
      <c r="BO13" s="69">
        <f t="shared" ref="BO13:CZ13" si="8">IF(BO12=0,0,IF(BO12&lt;23,17,DEC2HEX(BO12)))</f>
        <v>0</v>
      </c>
      <c r="BP13" s="69">
        <f t="shared" si="8"/>
        <v>0</v>
      </c>
      <c r="BQ13" s="69">
        <f t="shared" si="8"/>
        <v>0</v>
      </c>
      <c r="BR13" s="69">
        <f t="shared" si="8"/>
        <v>0</v>
      </c>
      <c r="BS13" s="69">
        <f t="shared" si="8"/>
        <v>0</v>
      </c>
      <c r="BT13" s="69">
        <f t="shared" si="8"/>
        <v>0</v>
      </c>
      <c r="BU13" s="69">
        <f t="shared" si="8"/>
        <v>0</v>
      </c>
      <c r="BV13" s="69">
        <f t="shared" si="8"/>
        <v>0</v>
      </c>
      <c r="BW13" s="69">
        <f t="shared" si="8"/>
        <v>0</v>
      </c>
      <c r="BX13" s="69">
        <f t="shared" si="8"/>
        <v>0</v>
      </c>
      <c r="BY13" s="69">
        <f t="shared" si="8"/>
        <v>0</v>
      </c>
      <c r="BZ13" s="69">
        <f t="shared" si="8"/>
        <v>0</v>
      </c>
      <c r="CA13" s="69">
        <f t="shared" si="8"/>
        <v>0</v>
      </c>
      <c r="CB13" s="69">
        <f t="shared" si="8"/>
        <v>0</v>
      </c>
      <c r="CC13" s="69">
        <f t="shared" si="8"/>
        <v>0</v>
      </c>
      <c r="CD13" s="69">
        <f t="shared" si="8"/>
        <v>0</v>
      </c>
      <c r="CE13" s="69">
        <f t="shared" si="8"/>
        <v>0</v>
      </c>
      <c r="CF13" s="69">
        <f t="shared" si="8"/>
        <v>0</v>
      </c>
      <c r="CG13" s="69">
        <f t="shared" si="8"/>
        <v>0</v>
      </c>
      <c r="CH13" s="69">
        <f t="shared" si="8"/>
        <v>0</v>
      </c>
      <c r="CI13" s="69">
        <f t="shared" si="8"/>
        <v>0</v>
      </c>
      <c r="CJ13" s="69">
        <f t="shared" si="8"/>
        <v>0</v>
      </c>
      <c r="CK13" s="69">
        <f t="shared" si="8"/>
        <v>0</v>
      </c>
      <c r="CL13" s="69">
        <f t="shared" si="8"/>
        <v>0</v>
      </c>
      <c r="CM13" s="69">
        <f t="shared" si="8"/>
        <v>0</v>
      </c>
      <c r="CN13" s="69">
        <f t="shared" si="8"/>
        <v>0</v>
      </c>
      <c r="CO13" s="69">
        <f t="shared" si="8"/>
        <v>0</v>
      </c>
      <c r="CP13" s="69">
        <f t="shared" si="8"/>
        <v>0</v>
      </c>
      <c r="CQ13" s="69">
        <f t="shared" si="8"/>
        <v>0</v>
      </c>
      <c r="CR13" s="69">
        <f t="shared" si="8"/>
        <v>0</v>
      </c>
      <c r="CS13" s="69">
        <f t="shared" si="8"/>
        <v>0</v>
      </c>
      <c r="CT13" s="69">
        <f t="shared" si="8"/>
        <v>0</v>
      </c>
      <c r="CU13" s="69">
        <f t="shared" si="8"/>
        <v>0</v>
      </c>
      <c r="CV13" s="69">
        <f t="shared" si="8"/>
        <v>0</v>
      </c>
      <c r="CW13" s="69">
        <f t="shared" si="8"/>
        <v>0</v>
      </c>
      <c r="CX13" s="69">
        <f t="shared" si="8"/>
        <v>0</v>
      </c>
      <c r="CY13" s="69">
        <f t="shared" si="8"/>
        <v>0</v>
      </c>
      <c r="CZ13" s="69">
        <f t="shared" si="8"/>
        <v>0</v>
      </c>
    </row>
    <row r="14" spans="1:104" x14ac:dyDescent="0.25">
      <c r="A14" s="31" t="s">
        <v>124</v>
      </c>
      <c r="B14" s="69" t="str">
        <f>IF(B12=0,"",CHAR(B12))</f>
        <v>_x000F_</v>
      </c>
      <c r="C14" s="69" t="str">
        <f t="shared" ref="C14:BN14" si="9">IF(C12=0,"",CHAR(C12))</f>
        <v>_x000F_</v>
      </c>
      <c r="D14" s="69" t="str">
        <f t="shared" si="9"/>
        <v>_x000F_</v>
      </c>
      <c r="E14" s="69" t="str">
        <f t="shared" si="9"/>
        <v>_x000F_</v>
      </c>
      <c r="F14" s="69" t="str">
        <f t="shared" si="9"/>
        <v>_x000F_</v>
      </c>
      <c r="G14" s="69" t="str">
        <f t="shared" si="9"/>
        <v>_x000F_</v>
      </c>
      <c r="H14" s="69" t="str">
        <f t="shared" si="9"/>
        <v>_x000F_</v>
      </c>
      <c r="I14" s="69" t="str">
        <f t="shared" si="9"/>
        <v>_x000F_</v>
      </c>
      <c r="J14" s="69" t="str">
        <f t="shared" si="9"/>
        <v>_x0016_</v>
      </c>
      <c r="K14" s="69" t="str">
        <f t="shared" si="9"/>
        <v>_x0018_</v>
      </c>
      <c r="L14" s="69" t="str">
        <f t="shared" si="9"/>
        <v>_x001A_</v>
      </c>
      <c r="M14" s="69" t="str">
        <f t="shared" si="9"/>
        <v>_x001C_</v>
      </c>
      <c r="N14" s="69" t="str">
        <f t="shared" si="9"/>
        <v>_x001D_</v>
      </c>
      <c r="O14" s="69" t="str">
        <f t="shared" si="9"/>
        <v>_x001E_</v>
      </c>
      <c r="P14" s="69" t="str">
        <f t="shared" si="9"/>
        <v>_x001F_</v>
      </c>
      <c r="Q14" s="69" t="str">
        <f t="shared" si="9"/>
        <v xml:space="preserve"> </v>
      </c>
      <c r="R14" s="69" t="str">
        <f t="shared" si="9"/>
        <v>!</v>
      </c>
      <c r="S14" s="69" t="str">
        <f t="shared" si="9"/>
        <v>(</v>
      </c>
      <c r="T14" s="69" t="str">
        <f t="shared" si="9"/>
        <v>/</v>
      </c>
      <c r="U14" s="69" t="str">
        <f t="shared" si="9"/>
        <v>4</v>
      </c>
      <c r="V14" s="69" t="str">
        <f t="shared" si="9"/>
        <v>9</v>
      </c>
      <c r="W14" s="69" t="str">
        <f t="shared" si="9"/>
        <v>&lt;</v>
      </c>
      <c r="X14" s="69" t="str">
        <f t="shared" si="9"/>
        <v>&gt;</v>
      </c>
      <c r="Y14" s="69" t="str">
        <f t="shared" si="9"/>
        <v>&gt;</v>
      </c>
      <c r="Z14" s="69" t="str">
        <f t="shared" si="9"/>
        <v>&gt;</v>
      </c>
      <c r="AA14" s="69" t="str">
        <f t="shared" si="9"/>
        <v>=</v>
      </c>
      <c r="AB14" s="69" t="str">
        <f t="shared" si="9"/>
        <v>=</v>
      </c>
      <c r="AC14" s="69" t="str">
        <f t="shared" si="9"/>
        <v>=</v>
      </c>
      <c r="AD14" s="69" t="str">
        <f t="shared" si="9"/>
        <v>=</v>
      </c>
      <c r="AE14" s="69" t="str">
        <f t="shared" si="9"/>
        <v>&gt;</v>
      </c>
      <c r="AF14" s="69" t="str">
        <f t="shared" si="9"/>
        <v>&gt;</v>
      </c>
      <c r="AG14" s="69" t="str">
        <f t="shared" si="9"/>
        <v>&gt;</v>
      </c>
      <c r="AH14" s="69" t="str">
        <f t="shared" si="9"/>
        <v>&gt;</v>
      </c>
      <c r="AI14" s="69" t="str">
        <f t="shared" si="9"/>
        <v>&gt;</v>
      </c>
      <c r="AJ14" s="69" t="str">
        <f t="shared" si="9"/>
        <v>&gt;</v>
      </c>
      <c r="AK14" s="69" t="str">
        <f t="shared" si="9"/>
        <v>&gt;</v>
      </c>
      <c r="AL14" s="69" t="str">
        <f t="shared" si="9"/>
        <v>&gt;</v>
      </c>
      <c r="AM14" s="69" t="str">
        <f t="shared" si="9"/>
        <v>&gt;</v>
      </c>
      <c r="AN14" s="69" t="str">
        <f t="shared" si="9"/>
        <v>&gt;</v>
      </c>
      <c r="AO14" s="69" t="str">
        <f t="shared" si="9"/>
        <v>=</v>
      </c>
      <c r="AP14" s="69" t="str">
        <f t="shared" si="9"/>
        <v>=</v>
      </c>
      <c r="AQ14" s="69" t="str">
        <f t="shared" si="9"/>
        <v>&lt;</v>
      </c>
      <c r="AR14" s="69" t="str">
        <f t="shared" si="9"/>
        <v>&lt;</v>
      </c>
      <c r="AS14" s="69" t="str">
        <f t="shared" si="9"/>
        <v>;</v>
      </c>
      <c r="AT14" s="69" t="str">
        <f t="shared" si="9"/>
        <v>:</v>
      </c>
      <c r="AU14" s="69" t="str">
        <f t="shared" si="9"/>
        <v>9</v>
      </c>
      <c r="AV14" s="69" t="str">
        <f t="shared" si="9"/>
        <v>9</v>
      </c>
      <c r="AW14" s="69" t="str">
        <f t="shared" si="9"/>
        <v>8</v>
      </c>
      <c r="AX14" s="69" t="str">
        <f t="shared" si="9"/>
        <v>6</v>
      </c>
      <c r="AY14" s="69" t="str">
        <f t="shared" si="9"/>
        <v>3</v>
      </c>
      <c r="AZ14" s="69" t="str">
        <f t="shared" si="9"/>
        <v/>
      </c>
      <c r="BA14" s="69" t="str">
        <f t="shared" si="9"/>
        <v/>
      </c>
      <c r="BB14" s="69" t="str">
        <f t="shared" si="9"/>
        <v/>
      </c>
      <c r="BC14" s="69" t="str">
        <f t="shared" si="9"/>
        <v/>
      </c>
      <c r="BD14" s="69" t="str">
        <f>IF(BD12=0,"",CHAR(BD12))</f>
        <v/>
      </c>
      <c r="BE14" s="69" t="str">
        <f t="shared" si="9"/>
        <v/>
      </c>
      <c r="BF14" s="69" t="str">
        <f t="shared" si="9"/>
        <v/>
      </c>
      <c r="BG14" s="69" t="str">
        <f t="shared" si="9"/>
        <v/>
      </c>
      <c r="BH14" s="69" t="str">
        <f t="shared" si="9"/>
        <v/>
      </c>
      <c r="BI14" s="69" t="str">
        <f t="shared" si="9"/>
        <v/>
      </c>
      <c r="BJ14" s="69" t="str">
        <f t="shared" si="9"/>
        <v/>
      </c>
      <c r="BK14" s="69" t="str">
        <f t="shared" si="9"/>
        <v/>
      </c>
      <c r="BL14" s="69" t="str">
        <f t="shared" si="9"/>
        <v/>
      </c>
      <c r="BM14" s="69" t="str">
        <f t="shared" si="9"/>
        <v/>
      </c>
      <c r="BN14" s="69" t="str">
        <f t="shared" si="9"/>
        <v/>
      </c>
      <c r="BO14" s="69" t="str">
        <f t="shared" ref="BO14" si="10">IF(BO12=0,"",CHAR(BO12))</f>
        <v/>
      </c>
      <c r="BP14" s="69" t="str">
        <f t="shared" ref="BP14:CZ14" si="11">IF(BP12=0,"",CHAR(BP12))</f>
        <v/>
      </c>
      <c r="BQ14" s="69" t="str">
        <f t="shared" si="11"/>
        <v/>
      </c>
      <c r="BR14" s="69" t="str">
        <f t="shared" si="11"/>
        <v/>
      </c>
      <c r="BS14" s="69" t="str">
        <f t="shared" si="11"/>
        <v/>
      </c>
      <c r="BT14" s="69" t="str">
        <f t="shared" si="11"/>
        <v/>
      </c>
      <c r="BU14" s="69" t="str">
        <f t="shared" si="11"/>
        <v/>
      </c>
      <c r="BV14" s="69" t="str">
        <f t="shared" si="11"/>
        <v/>
      </c>
      <c r="BW14" s="69" t="str">
        <f t="shared" si="11"/>
        <v/>
      </c>
      <c r="BX14" s="69" t="str">
        <f t="shared" si="11"/>
        <v/>
      </c>
      <c r="BY14" s="69" t="str">
        <f t="shared" si="11"/>
        <v/>
      </c>
      <c r="BZ14" s="69" t="str">
        <f t="shared" si="11"/>
        <v/>
      </c>
      <c r="CA14" s="69" t="str">
        <f t="shared" si="11"/>
        <v/>
      </c>
      <c r="CB14" s="69" t="str">
        <f t="shared" si="11"/>
        <v/>
      </c>
      <c r="CC14" s="69" t="str">
        <f t="shared" si="11"/>
        <v/>
      </c>
      <c r="CD14" s="69" t="str">
        <f t="shared" si="11"/>
        <v/>
      </c>
      <c r="CE14" s="69" t="str">
        <f t="shared" si="11"/>
        <v/>
      </c>
      <c r="CF14" s="69" t="str">
        <f t="shared" si="11"/>
        <v/>
      </c>
      <c r="CG14" s="69" t="str">
        <f t="shared" si="11"/>
        <v/>
      </c>
      <c r="CH14" s="69" t="str">
        <f t="shared" si="11"/>
        <v/>
      </c>
      <c r="CI14" s="69" t="str">
        <f t="shared" si="11"/>
        <v/>
      </c>
      <c r="CJ14" s="69" t="str">
        <f t="shared" si="11"/>
        <v/>
      </c>
      <c r="CK14" s="69" t="str">
        <f t="shared" si="11"/>
        <v/>
      </c>
      <c r="CL14" s="69" t="str">
        <f t="shared" si="11"/>
        <v/>
      </c>
      <c r="CM14" s="69" t="str">
        <f t="shared" si="11"/>
        <v/>
      </c>
      <c r="CN14" s="69" t="str">
        <f t="shared" si="11"/>
        <v/>
      </c>
      <c r="CO14" s="69" t="str">
        <f t="shared" si="11"/>
        <v/>
      </c>
      <c r="CP14" s="69" t="str">
        <f t="shared" si="11"/>
        <v/>
      </c>
      <c r="CQ14" s="69" t="str">
        <f t="shared" si="11"/>
        <v/>
      </c>
      <c r="CR14" s="69" t="str">
        <f t="shared" si="11"/>
        <v/>
      </c>
      <c r="CS14" s="69" t="str">
        <f t="shared" si="11"/>
        <v/>
      </c>
      <c r="CT14" s="69" t="str">
        <f t="shared" si="11"/>
        <v/>
      </c>
      <c r="CU14" s="69" t="str">
        <f t="shared" si="11"/>
        <v/>
      </c>
      <c r="CV14" s="69" t="str">
        <f t="shared" si="11"/>
        <v/>
      </c>
      <c r="CW14" s="69" t="str">
        <f t="shared" si="11"/>
        <v/>
      </c>
      <c r="CX14" s="69" t="str">
        <f t="shared" si="11"/>
        <v/>
      </c>
      <c r="CY14" s="69" t="str">
        <f t="shared" si="11"/>
        <v/>
      </c>
      <c r="CZ14" s="69" t="str">
        <f t="shared" si="11"/>
        <v/>
      </c>
    </row>
    <row r="15" spans="1:104" x14ac:dyDescent="0.25">
      <c r="A15" s="31" t="s">
        <v>141</v>
      </c>
      <c r="B15" s="68" t="str">
        <f>B14&amp;C14&amp;D14&amp;E14&amp;F14&amp;G14&amp;H14&amp;I14&amp;J14&amp;K14&amp;L14&amp;M14&amp;N14&amp;O14&amp;P14&amp;Q14&amp;R14&amp;S14&amp;T14&amp;U14&amp;V14&amp;W14&amp;X14&amp;Y14&amp;Z14&amp;AA14&amp;AB14&amp;AC14&amp;AD14&amp;AE14&amp;AF14&amp;AG14&amp;AH14&amp;AI14&amp;AJ14&amp;AK14&amp;AL14&amp;AM14&amp;AN14&amp;AO14&amp;AP14&amp;AQ14&amp;AR14&amp;AS14&amp;AT14&amp;AU14&amp;AV14&amp;AW14&amp;AX14&amp;AY14&amp;AZ14&amp;BA14&amp;BB14&amp;BC14&amp;BD14&amp;BE14&amp;BF14&amp;BG14&amp;BH14&amp;BI14&amp;BJ14&amp;BK14&amp;BL14&amp;BM14&amp;BN14&amp;BO14&amp;BP14&amp;BQ14&amp;BR14&amp;BS14&amp;BT14&amp;BU14&amp;BV14&amp;BW14&amp;BX14&amp;BY14&amp;BZ14&amp;CA14&amp;CB14&amp;CC14&amp;CD14&amp;CE14&amp;CF14&amp;CG14&amp;CH14&amp;CI14&amp;CJ14&amp;CK14&amp;CL14&amp;CM14&amp;CN14&amp;CO14&amp;CP14&amp;CQ14&amp;CR14&amp;CS14&amp;CT14&amp;CU14&amp;CV14&amp;CW14&amp;CX14&amp;CY14&amp;CZ14</f>
        <v>_x000F__x000F__x000F__x000F__x000F__x000F__x000F__x000F__x0016__x0018__x001A__x001C__x001D__x001E__x001F_ !(/49&lt;&gt;&gt;&gt;====&gt;&gt;&gt;&gt;&gt;&gt;&gt;&gt;&gt;&gt;==&lt;&lt;;:99863</v>
      </c>
      <c r="C15" s="60"/>
      <c r="D15" s="60"/>
      <c r="E15" s="60"/>
      <c r="F15" s="60"/>
      <c r="G15" s="60"/>
      <c r="H15" s="60"/>
      <c r="I15" s="61"/>
      <c r="J15" s="60"/>
      <c r="K15" s="60"/>
      <c r="L15" s="60"/>
      <c r="M15" s="60"/>
      <c r="N15" s="60"/>
      <c r="O15" s="60"/>
      <c r="P15" s="60"/>
      <c r="Q15" s="60"/>
      <c r="R15" s="60"/>
      <c r="S15" s="61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</row>
    <row r="16" spans="1:104" x14ac:dyDescent="0.25">
      <c r="A16" s="17"/>
      <c r="B16" s="62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</row>
    <row r="17" spans="1:104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</row>
    <row r="18" spans="1:104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</row>
    <row r="19" spans="1:104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</row>
    <row r="20" spans="1:104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</row>
    <row r="21" spans="1:104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</row>
    <row r="22" spans="1:104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</row>
    <row r="23" spans="1:104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</row>
    <row r="24" spans="1:104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</row>
    <row r="25" spans="1:104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</row>
    <row r="26" spans="1:104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</row>
    <row r="27" spans="1:104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</row>
    <row r="28" spans="1:104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</row>
    <row r="29" spans="1:104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</row>
    <row r="30" spans="1:104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</row>
    <row r="31" spans="1:104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32"/>
  <sheetViews>
    <sheetView showGridLines="0" zoomScaleNormal="100" workbookViewId="0">
      <selection activeCell="BI3" sqref="S3:BI3"/>
    </sheetView>
  </sheetViews>
  <sheetFormatPr baseColWidth="10" defaultColWidth="3.85546875" defaultRowHeight="15" x14ac:dyDescent="0.25"/>
  <cols>
    <col min="1" max="1" width="17.7109375" style="1" bestFit="1" customWidth="1"/>
    <col min="2" max="2" width="9.5703125" style="1" bestFit="1" customWidth="1"/>
    <col min="3" max="5" width="10.5703125" style="1" bestFit="1" customWidth="1"/>
    <col min="6" max="6" width="12.140625" style="1" bestFit="1" customWidth="1"/>
    <col min="7" max="15" width="10.5703125" style="1" bestFit="1" customWidth="1"/>
    <col min="16" max="16" width="11.5703125" style="1" bestFit="1" customWidth="1"/>
    <col min="17" max="38" width="10.5703125" style="1" bestFit="1" customWidth="1"/>
    <col min="39" max="39" width="13.5703125" style="1" bestFit="1" customWidth="1"/>
    <col min="40" max="104" width="10.5703125" style="1" bestFit="1" customWidth="1"/>
    <col min="105" max="16384" width="3.85546875" style="1"/>
  </cols>
  <sheetData>
    <row r="1" spans="1:104" x14ac:dyDescent="0.25">
      <c r="A1" s="31" t="s">
        <v>203</v>
      </c>
      <c r="B1" s="75">
        <v>1.4106601284686557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</row>
    <row r="2" spans="1:104" x14ac:dyDescent="0.25">
      <c r="A2" s="31" t="s">
        <v>168</v>
      </c>
      <c r="B2" s="61">
        <v>61</v>
      </c>
      <c r="C2" s="31">
        <v>62</v>
      </c>
      <c r="D2" s="31">
        <v>63</v>
      </c>
      <c r="E2" s="31">
        <v>64</v>
      </c>
      <c r="F2" s="31">
        <v>65</v>
      </c>
      <c r="G2" s="31">
        <v>66</v>
      </c>
      <c r="H2" s="31">
        <v>67</v>
      </c>
      <c r="I2" s="31">
        <v>68</v>
      </c>
      <c r="J2" s="31">
        <v>69</v>
      </c>
      <c r="K2" s="31" t="s">
        <v>58</v>
      </c>
      <c r="L2" s="31" t="s">
        <v>59</v>
      </c>
      <c r="M2" s="31" t="s">
        <v>60</v>
      </c>
      <c r="N2" s="31" t="s">
        <v>61</v>
      </c>
      <c r="O2" s="31" t="s">
        <v>62</v>
      </c>
      <c r="P2" s="31" t="s">
        <v>63</v>
      </c>
      <c r="Q2" s="31">
        <v>70</v>
      </c>
      <c r="R2" s="31">
        <v>71</v>
      </c>
      <c r="S2" s="31">
        <v>72</v>
      </c>
      <c r="T2" s="31">
        <v>73</v>
      </c>
      <c r="U2" s="31">
        <v>74</v>
      </c>
      <c r="V2" s="31">
        <v>75</v>
      </c>
      <c r="W2" s="31">
        <v>76</v>
      </c>
      <c r="X2" s="31">
        <v>77</v>
      </c>
      <c r="Y2" s="31">
        <v>78</v>
      </c>
      <c r="Z2" s="31">
        <v>79</v>
      </c>
      <c r="AA2" s="31" t="s">
        <v>64</v>
      </c>
      <c r="AB2" s="31" t="s">
        <v>65</v>
      </c>
      <c r="AC2" s="31" t="s">
        <v>66</v>
      </c>
      <c r="AD2" s="31" t="s">
        <v>67</v>
      </c>
      <c r="AE2" s="31" t="s">
        <v>68</v>
      </c>
      <c r="AF2" s="31" t="s">
        <v>69</v>
      </c>
      <c r="AG2" s="31">
        <v>80</v>
      </c>
      <c r="AH2" s="31">
        <v>81</v>
      </c>
      <c r="AI2" s="31">
        <v>82</v>
      </c>
      <c r="AJ2" s="31">
        <v>83</v>
      </c>
      <c r="AK2" s="31">
        <v>84</v>
      </c>
      <c r="AL2" s="31">
        <v>85</v>
      </c>
      <c r="AM2" s="31">
        <v>86</v>
      </c>
      <c r="AN2" s="31">
        <v>87</v>
      </c>
      <c r="AO2" s="31">
        <v>88</v>
      </c>
      <c r="AP2" s="31">
        <v>89</v>
      </c>
      <c r="AQ2" s="31" t="s">
        <v>70</v>
      </c>
      <c r="AR2" s="31" t="s">
        <v>71</v>
      </c>
      <c r="AS2" s="31" t="s">
        <v>72</v>
      </c>
      <c r="AT2" s="31" t="s">
        <v>73</v>
      </c>
      <c r="AU2" s="31" t="s">
        <v>74</v>
      </c>
      <c r="AV2" s="31" t="s">
        <v>75</v>
      </c>
      <c r="AW2" s="31">
        <v>90</v>
      </c>
      <c r="AX2" s="31">
        <v>91</v>
      </c>
      <c r="AY2" s="31">
        <v>92</v>
      </c>
      <c r="AZ2" s="31">
        <v>93</v>
      </c>
      <c r="BA2" s="31">
        <v>94</v>
      </c>
      <c r="BB2" s="31">
        <v>95</v>
      </c>
      <c r="BC2" s="31">
        <v>96</v>
      </c>
      <c r="BD2" s="31">
        <v>97</v>
      </c>
      <c r="BE2" s="31">
        <v>98</v>
      </c>
      <c r="BF2" s="31">
        <v>99</v>
      </c>
      <c r="BG2" s="31" t="s">
        <v>76</v>
      </c>
      <c r="BH2" s="31" t="s">
        <v>77</v>
      </c>
      <c r="BI2" s="31" t="s">
        <v>78</v>
      </c>
      <c r="BJ2" s="31" t="s">
        <v>79</v>
      </c>
      <c r="BK2" s="31" t="s">
        <v>80</v>
      </c>
      <c r="BL2" s="31" t="s">
        <v>81</v>
      </c>
      <c r="BM2" s="31" t="s">
        <v>82</v>
      </c>
      <c r="BN2" s="31" t="s">
        <v>83</v>
      </c>
      <c r="BO2" s="31" t="s">
        <v>84</v>
      </c>
      <c r="BP2" s="31" t="s">
        <v>85</v>
      </c>
      <c r="BQ2" s="31" t="s">
        <v>86</v>
      </c>
      <c r="BR2" s="31" t="s">
        <v>87</v>
      </c>
      <c r="BS2" s="31" t="s">
        <v>88</v>
      </c>
      <c r="BT2" s="31" t="s">
        <v>89</v>
      </c>
      <c r="BU2" s="31" t="s">
        <v>90</v>
      </c>
      <c r="BV2" s="31" t="s">
        <v>97</v>
      </c>
      <c r="BW2" s="31" t="s">
        <v>91</v>
      </c>
      <c r="BX2" s="31" t="s">
        <v>92</v>
      </c>
      <c r="BY2" s="31" t="s">
        <v>93</v>
      </c>
      <c r="BZ2" s="31" t="s">
        <v>94</v>
      </c>
      <c r="CA2" s="31" t="s">
        <v>95</v>
      </c>
      <c r="CB2" s="31" t="s">
        <v>96</v>
      </c>
      <c r="CC2" s="31" t="s">
        <v>98</v>
      </c>
      <c r="CD2" s="31" t="s">
        <v>99</v>
      </c>
      <c r="CE2" s="31" t="s">
        <v>100</v>
      </c>
      <c r="CF2" s="31" t="s">
        <v>101</v>
      </c>
      <c r="CG2" s="31" t="s">
        <v>102</v>
      </c>
      <c r="CH2" s="31" t="s">
        <v>103</v>
      </c>
      <c r="CI2" s="31" t="s">
        <v>104</v>
      </c>
      <c r="CJ2" s="31" t="s">
        <v>105</v>
      </c>
      <c r="CK2" s="31" t="s">
        <v>106</v>
      </c>
      <c r="CL2" s="31" t="s">
        <v>107</v>
      </c>
      <c r="CM2" s="31" t="s">
        <v>113</v>
      </c>
      <c r="CN2" s="31" t="s">
        <v>108</v>
      </c>
      <c r="CO2" s="31" t="s">
        <v>109</v>
      </c>
      <c r="CP2" s="31" t="s">
        <v>110</v>
      </c>
      <c r="CQ2" s="31" t="s">
        <v>111</v>
      </c>
      <c r="CR2" s="31" t="s">
        <v>112</v>
      </c>
      <c r="CS2" s="31" t="s">
        <v>114</v>
      </c>
      <c r="CT2" s="31" t="s">
        <v>115</v>
      </c>
      <c r="CU2" s="31" t="s">
        <v>116</v>
      </c>
      <c r="CV2" s="31" t="s">
        <v>117</v>
      </c>
      <c r="CW2" s="31" t="s">
        <v>118</v>
      </c>
      <c r="CX2" s="31" t="s">
        <v>119</v>
      </c>
      <c r="CY2" s="31" t="s">
        <v>120</v>
      </c>
      <c r="CZ2" s="31" t="s">
        <v>121</v>
      </c>
    </row>
    <row r="3" spans="1:104" x14ac:dyDescent="0.25">
      <c r="A3" s="31" t="s">
        <v>169</v>
      </c>
      <c r="B3" s="61">
        <v>0</v>
      </c>
      <c r="C3" s="31">
        <f>B3+128</f>
        <v>128</v>
      </c>
      <c r="D3" s="31">
        <f t="shared" ref="D3:BO3" si="0">C3+128</f>
        <v>256</v>
      </c>
      <c r="E3" s="31">
        <f t="shared" si="0"/>
        <v>384</v>
      </c>
      <c r="F3" s="31">
        <f t="shared" si="0"/>
        <v>512</v>
      </c>
      <c r="G3" s="31">
        <f t="shared" si="0"/>
        <v>640</v>
      </c>
      <c r="H3" s="31">
        <f t="shared" si="0"/>
        <v>768</v>
      </c>
      <c r="I3" s="31">
        <f t="shared" si="0"/>
        <v>896</v>
      </c>
      <c r="J3" s="31">
        <f t="shared" si="0"/>
        <v>1024</v>
      </c>
      <c r="K3" s="31">
        <f t="shared" si="0"/>
        <v>1152</v>
      </c>
      <c r="L3" s="31">
        <f t="shared" si="0"/>
        <v>1280</v>
      </c>
      <c r="M3" s="31">
        <f t="shared" si="0"/>
        <v>1408</v>
      </c>
      <c r="N3" s="31">
        <f t="shared" si="0"/>
        <v>1536</v>
      </c>
      <c r="O3" s="31">
        <f t="shared" si="0"/>
        <v>1664</v>
      </c>
      <c r="P3" s="31">
        <f t="shared" si="0"/>
        <v>1792</v>
      </c>
      <c r="Q3" s="31">
        <f t="shared" si="0"/>
        <v>1920</v>
      </c>
      <c r="R3" s="31">
        <f t="shared" si="0"/>
        <v>2048</v>
      </c>
      <c r="S3" s="31">
        <f t="shared" si="0"/>
        <v>2176</v>
      </c>
      <c r="T3" s="31">
        <f t="shared" si="0"/>
        <v>2304</v>
      </c>
      <c r="U3" s="31">
        <f t="shared" si="0"/>
        <v>2432</v>
      </c>
      <c r="V3" s="31">
        <f t="shared" si="0"/>
        <v>2560</v>
      </c>
      <c r="W3" s="31">
        <f t="shared" si="0"/>
        <v>2688</v>
      </c>
      <c r="X3" s="31">
        <f t="shared" si="0"/>
        <v>2816</v>
      </c>
      <c r="Y3" s="31">
        <f t="shared" si="0"/>
        <v>2944</v>
      </c>
      <c r="Z3" s="31">
        <f t="shared" si="0"/>
        <v>3072</v>
      </c>
      <c r="AA3" s="31">
        <f t="shared" si="0"/>
        <v>3200</v>
      </c>
      <c r="AB3" s="31">
        <f t="shared" si="0"/>
        <v>3328</v>
      </c>
      <c r="AC3" s="31">
        <f t="shared" si="0"/>
        <v>3456</v>
      </c>
      <c r="AD3" s="31">
        <f t="shared" si="0"/>
        <v>3584</v>
      </c>
      <c r="AE3" s="31">
        <f t="shared" si="0"/>
        <v>3712</v>
      </c>
      <c r="AF3" s="31">
        <f t="shared" si="0"/>
        <v>3840</v>
      </c>
      <c r="AG3" s="31">
        <f t="shared" si="0"/>
        <v>3968</v>
      </c>
      <c r="AH3" s="31">
        <f t="shared" si="0"/>
        <v>4096</v>
      </c>
      <c r="AI3" s="31">
        <f t="shared" si="0"/>
        <v>4224</v>
      </c>
      <c r="AJ3" s="31">
        <f t="shared" si="0"/>
        <v>4352</v>
      </c>
      <c r="AK3" s="31">
        <f t="shared" si="0"/>
        <v>4480</v>
      </c>
      <c r="AL3" s="31">
        <f t="shared" si="0"/>
        <v>4608</v>
      </c>
      <c r="AM3" s="31">
        <f t="shared" si="0"/>
        <v>4736</v>
      </c>
      <c r="AN3" s="31">
        <f t="shared" si="0"/>
        <v>4864</v>
      </c>
      <c r="AO3" s="31">
        <f t="shared" si="0"/>
        <v>4992</v>
      </c>
      <c r="AP3" s="31">
        <f t="shared" si="0"/>
        <v>5120</v>
      </c>
      <c r="AQ3" s="31">
        <f t="shared" si="0"/>
        <v>5248</v>
      </c>
      <c r="AR3" s="31">
        <f t="shared" si="0"/>
        <v>5376</v>
      </c>
      <c r="AS3" s="31">
        <f t="shared" si="0"/>
        <v>5504</v>
      </c>
      <c r="AT3" s="31">
        <f t="shared" si="0"/>
        <v>5632</v>
      </c>
      <c r="AU3" s="31">
        <f t="shared" si="0"/>
        <v>5760</v>
      </c>
      <c r="AV3" s="31">
        <f t="shared" si="0"/>
        <v>5888</v>
      </c>
      <c r="AW3" s="31">
        <f t="shared" si="0"/>
        <v>6016</v>
      </c>
      <c r="AX3" s="31">
        <f t="shared" si="0"/>
        <v>6144</v>
      </c>
      <c r="AY3" s="31">
        <f t="shared" si="0"/>
        <v>6272</v>
      </c>
      <c r="AZ3" s="31">
        <f t="shared" si="0"/>
        <v>6400</v>
      </c>
      <c r="BA3" s="31">
        <f t="shared" si="0"/>
        <v>6528</v>
      </c>
      <c r="BB3" s="31">
        <f t="shared" si="0"/>
        <v>6656</v>
      </c>
      <c r="BC3" s="31">
        <f t="shared" si="0"/>
        <v>6784</v>
      </c>
      <c r="BD3" s="31">
        <f t="shared" si="0"/>
        <v>6912</v>
      </c>
      <c r="BE3" s="31">
        <f t="shared" si="0"/>
        <v>7040</v>
      </c>
      <c r="BF3" s="31">
        <f t="shared" si="0"/>
        <v>7168</v>
      </c>
      <c r="BG3" s="31">
        <f t="shared" si="0"/>
        <v>7296</v>
      </c>
      <c r="BH3" s="31">
        <f t="shared" si="0"/>
        <v>7424</v>
      </c>
      <c r="BI3" s="31">
        <f t="shared" si="0"/>
        <v>7552</v>
      </c>
      <c r="BJ3" s="31">
        <f t="shared" si="0"/>
        <v>7680</v>
      </c>
      <c r="BK3" s="31">
        <f t="shared" si="0"/>
        <v>7808</v>
      </c>
      <c r="BL3" s="31">
        <f t="shared" si="0"/>
        <v>7936</v>
      </c>
      <c r="BM3" s="31">
        <f t="shared" si="0"/>
        <v>8064</v>
      </c>
      <c r="BN3" s="31">
        <f t="shared" si="0"/>
        <v>8192</v>
      </c>
      <c r="BO3" s="31">
        <f t="shared" si="0"/>
        <v>8320</v>
      </c>
      <c r="BP3" s="31">
        <f t="shared" ref="BP3:CZ3" si="1">BO3+128</f>
        <v>8448</v>
      </c>
      <c r="BQ3" s="31">
        <f t="shared" si="1"/>
        <v>8576</v>
      </c>
      <c r="BR3" s="31">
        <f t="shared" si="1"/>
        <v>8704</v>
      </c>
      <c r="BS3" s="31">
        <f t="shared" si="1"/>
        <v>8832</v>
      </c>
      <c r="BT3" s="31">
        <f t="shared" si="1"/>
        <v>8960</v>
      </c>
      <c r="BU3" s="31">
        <f t="shared" si="1"/>
        <v>9088</v>
      </c>
      <c r="BV3" s="31">
        <f t="shared" si="1"/>
        <v>9216</v>
      </c>
      <c r="BW3" s="31">
        <f t="shared" si="1"/>
        <v>9344</v>
      </c>
      <c r="BX3" s="31">
        <f t="shared" si="1"/>
        <v>9472</v>
      </c>
      <c r="BY3" s="31">
        <f t="shared" si="1"/>
        <v>9600</v>
      </c>
      <c r="BZ3" s="31">
        <f t="shared" si="1"/>
        <v>9728</v>
      </c>
      <c r="CA3" s="31">
        <f t="shared" si="1"/>
        <v>9856</v>
      </c>
      <c r="CB3" s="31">
        <f t="shared" si="1"/>
        <v>9984</v>
      </c>
      <c r="CC3" s="31">
        <f t="shared" si="1"/>
        <v>10112</v>
      </c>
      <c r="CD3" s="31">
        <f t="shared" si="1"/>
        <v>10240</v>
      </c>
      <c r="CE3" s="31">
        <f t="shared" si="1"/>
        <v>10368</v>
      </c>
      <c r="CF3" s="31">
        <f t="shared" si="1"/>
        <v>10496</v>
      </c>
      <c r="CG3" s="31">
        <f t="shared" si="1"/>
        <v>10624</v>
      </c>
      <c r="CH3" s="31">
        <f t="shared" si="1"/>
        <v>10752</v>
      </c>
      <c r="CI3" s="31">
        <f t="shared" si="1"/>
        <v>10880</v>
      </c>
      <c r="CJ3" s="31">
        <f t="shared" si="1"/>
        <v>11008</v>
      </c>
      <c r="CK3" s="31">
        <f t="shared" si="1"/>
        <v>11136</v>
      </c>
      <c r="CL3" s="31">
        <f t="shared" si="1"/>
        <v>11264</v>
      </c>
      <c r="CM3" s="31">
        <f t="shared" si="1"/>
        <v>11392</v>
      </c>
      <c r="CN3" s="31">
        <f t="shared" si="1"/>
        <v>11520</v>
      </c>
      <c r="CO3" s="31">
        <f t="shared" si="1"/>
        <v>11648</v>
      </c>
      <c r="CP3" s="31">
        <f t="shared" si="1"/>
        <v>11776</v>
      </c>
      <c r="CQ3" s="31">
        <f t="shared" si="1"/>
        <v>11904</v>
      </c>
      <c r="CR3" s="31">
        <f t="shared" si="1"/>
        <v>12032</v>
      </c>
      <c r="CS3" s="31">
        <f t="shared" si="1"/>
        <v>12160</v>
      </c>
      <c r="CT3" s="31">
        <f t="shared" si="1"/>
        <v>12288</v>
      </c>
      <c r="CU3" s="31">
        <f t="shared" si="1"/>
        <v>12416</v>
      </c>
      <c r="CV3" s="31">
        <f t="shared" si="1"/>
        <v>12544</v>
      </c>
      <c r="CW3" s="31">
        <f t="shared" si="1"/>
        <v>12672</v>
      </c>
      <c r="CX3" s="31">
        <f t="shared" si="1"/>
        <v>12800</v>
      </c>
      <c r="CY3" s="31">
        <f t="shared" si="1"/>
        <v>12928</v>
      </c>
      <c r="CZ3" s="31">
        <f t="shared" si="1"/>
        <v>13056</v>
      </c>
    </row>
    <row r="4" spans="1:104" x14ac:dyDescent="0.25">
      <c r="A4" s="31" t="s">
        <v>170</v>
      </c>
      <c r="B4" s="76">
        <v>14</v>
      </c>
      <c r="C4" s="55">
        <v>14</v>
      </c>
      <c r="D4" s="55">
        <v>14</v>
      </c>
      <c r="E4" s="55">
        <v>14</v>
      </c>
      <c r="F4" s="55">
        <v>14</v>
      </c>
      <c r="G4" s="55">
        <v>14</v>
      </c>
      <c r="H4" s="55">
        <v>14</v>
      </c>
      <c r="I4" s="55">
        <v>14</v>
      </c>
      <c r="J4" s="55">
        <v>15</v>
      </c>
      <c r="K4" s="55">
        <v>16</v>
      </c>
      <c r="L4" s="55">
        <v>17</v>
      </c>
      <c r="M4" s="55">
        <v>18</v>
      </c>
      <c r="N4" s="55">
        <v>19</v>
      </c>
      <c r="O4" s="55">
        <v>19</v>
      </c>
      <c r="P4" s="55" t="s">
        <v>162</v>
      </c>
      <c r="Q4" s="55" t="s">
        <v>162</v>
      </c>
      <c r="R4" s="55" t="s">
        <v>161</v>
      </c>
      <c r="S4" s="55" t="s">
        <v>161</v>
      </c>
      <c r="T4" s="55" t="s">
        <v>161</v>
      </c>
      <c r="U4" s="55" t="s">
        <v>161</v>
      </c>
      <c r="V4" s="55" t="s">
        <v>161</v>
      </c>
      <c r="W4" s="55" t="s">
        <v>161</v>
      </c>
      <c r="X4" s="55" t="s">
        <v>162</v>
      </c>
      <c r="Y4" s="55" t="s">
        <v>162</v>
      </c>
      <c r="Z4" s="55" t="s">
        <v>162</v>
      </c>
      <c r="AA4" s="55" t="s">
        <v>162</v>
      </c>
      <c r="AB4" s="55" t="s">
        <v>163</v>
      </c>
      <c r="AC4" s="55" t="s">
        <v>163</v>
      </c>
      <c r="AD4" s="55" t="s">
        <v>163</v>
      </c>
      <c r="AE4" s="55" t="s">
        <v>164</v>
      </c>
      <c r="AF4" s="55" t="s">
        <v>164</v>
      </c>
      <c r="AG4" s="55" t="s">
        <v>165</v>
      </c>
      <c r="AH4" s="55" t="s">
        <v>165</v>
      </c>
      <c r="AI4" s="55" t="s">
        <v>165</v>
      </c>
      <c r="AJ4" s="55" t="s">
        <v>160</v>
      </c>
      <c r="AK4" s="55" t="s">
        <v>160</v>
      </c>
      <c r="AL4" s="55">
        <v>20</v>
      </c>
      <c r="AM4" s="55">
        <v>20</v>
      </c>
      <c r="AN4" s="55">
        <v>21</v>
      </c>
      <c r="AO4" s="55">
        <v>21</v>
      </c>
      <c r="AP4" s="55">
        <v>22</v>
      </c>
      <c r="AQ4" s="55">
        <v>22</v>
      </c>
      <c r="AR4" s="55">
        <v>22</v>
      </c>
      <c r="AS4" s="55">
        <v>22</v>
      </c>
      <c r="AT4" s="55">
        <v>23</v>
      </c>
      <c r="AU4" s="55">
        <v>23</v>
      </c>
      <c r="AV4" s="55">
        <v>23</v>
      </c>
      <c r="AW4" s="55">
        <v>23</v>
      </c>
      <c r="AX4" s="55">
        <v>23</v>
      </c>
      <c r="AY4" s="55">
        <v>25</v>
      </c>
      <c r="AZ4" s="55">
        <v>25</v>
      </c>
      <c r="BA4" s="55">
        <v>25</v>
      </c>
      <c r="BB4" s="55">
        <v>26</v>
      </c>
      <c r="BC4" s="55">
        <v>26</v>
      </c>
      <c r="BD4" s="55">
        <v>26</v>
      </c>
      <c r="BE4" s="55">
        <v>26</v>
      </c>
      <c r="BF4" s="55">
        <v>26</v>
      </c>
      <c r="BG4" s="55">
        <v>26</v>
      </c>
      <c r="BH4" s="55">
        <v>26</v>
      </c>
      <c r="BI4" s="55">
        <v>26</v>
      </c>
      <c r="BJ4" s="55">
        <v>26</v>
      </c>
      <c r="BK4" s="55">
        <v>26</v>
      </c>
      <c r="BL4" s="55">
        <v>26</v>
      </c>
      <c r="BM4" s="55">
        <v>26</v>
      </c>
      <c r="BN4" s="55">
        <v>26</v>
      </c>
      <c r="BO4" s="55">
        <v>26</v>
      </c>
      <c r="BP4" s="55">
        <v>26</v>
      </c>
      <c r="BQ4" s="55">
        <v>26</v>
      </c>
      <c r="BR4" s="55">
        <v>26</v>
      </c>
      <c r="BS4" s="55">
        <v>26</v>
      </c>
      <c r="BT4" s="55">
        <v>26</v>
      </c>
      <c r="BU4" s="55">
        <v>26</v>
      </c>
      <c r="BV4" s="55">
        <v>28</v>
      </c>
      <c r="BW4" s="55">
        <v>29</v>
      </c>
      <c r="BX4" s="55" t="s">
        <v>207</v>
      </c>
      <c r="BY4" s="55" t="s">
        <v>166</v>
      </c>
      <c r="BZ4" s="55" t="s">
        <v>208</v>
      </c>
      <c r="CA4" s="55" t="s">
        <v>167</v>
      </c>
      <c r="CB4" s="55" t="s">
        <v>135</v>
      </c>
      <c r="CC4" s="55" t="s">
        <v>154</v>
      </c>
      <c r="CD4" s="55" t="s">
        <v>154</v>
      </c>
      <c r="CE4" s="55" t="s">
        <v>154</v>
      </c>
      <c r="CF4" s="55" t="s">
        <v>154</v>
      </c>
      <c r="CG4" s="55" t="s">
        <v>154</v>
      </c>
      <c r="CH4" s="55" t="s">
        <v>154</v>
      </c>
      <c r="CI4" s="55" t="s">
        <v>167</v>
      </c>
      <c r="CJ4" s="55" t="s">
        <v>167</v>
      </c>
      <c r="CK4" s="55" t="s">
        <v>208</v>
      </c>
      <c r="CL4" s="55" t="s">
        <v>208</v>
      </c>
      <c r="CM4" s="55" t="s">
        <v>208</v>
      </c>
      <c r="CN4" s="55" t="s">
        <v>207</v>
      </c>
      <c r="CO4" s="55" t="s">
        <v>207</v>
      </c>
      <c r="CP4" s="55" t="s">
        <v>207</v>
      </c>
      <c r="CQ4" s="55">
        <v>29</v>
      </c>
      <c r="CR4" s="55">
        <v>29</v>
      </c>
      <c r="CS4" s="55">
        <v>0</v>
      </c>
      <c r="CT4" s="55">
        <v>0</v>
      </c>
      <c r="CU4" s="55">
        <v>0</v>
      </c>
      <c r="CV4" s="55">
        <v>0</v>
      </c>
      <c r="CW4" s="55">
        <v>0</v>
      </c>
      <c r="CX4" s="55">
        <v>0</v>
      </c>
      <c r="CY4" s="55">
        <v>0</v>
      </c>
      <c r="CZ4" s="55">
        <v>0</v>
      </c>
    </row>
    <row r="5" spans="1:104" x14ac:dyDescent="0.25">
      <c r="A5" s="31" t="s">
        <v>122</v>
      </c>
      <c r="B5" s="77">
        <f t="shared" ref="B5" si="2">HEX2DEC(B4)</f>
        <v>20</v>
      </c>
      <c r="C5" s="59">
        <f t="shared" ref="C5" si="3">HEX2DEC(C4)</f>
        <v>20</v>
      </c>
      <c r="D5" s="59">
        <f t="shared" ref="D5" si="4">HEX2DEC(D4)</f>
        <v>20</v>
      </c>
      <c r="E5" s="59">
        <f t="shared" ref="E5" si="5">HEX2DEC(E4)</f>
        <v>20</v>
      </c>
      <c r="F5" s="59">
        <f t="shared" ref="F5" si="6">HEX2DEC(F4)</f>
        <v>20</v>
      </c>
      <c r="G5" s="59">
        <f t="shared" ref="G5" si="7">HEX2DEC(G4)</f>
        <v>20</v>
      </c>
      <c r="H5" s="59">
        <f t="shared" ref="H5" si="8">HEX2DEC(H4)</f>
        <v>20</v>
      </c>
      <c r="I5" s="59">
        <f t="shared" ref="I5" si="9">HEX2DEC(I4)</f>
        <v>20</v>
      </c>
      <c r="J5" s="59">
        <f t="shared" ref="J5" si="10">HEX2DEC(J4)</f>
        <v>21</v>
      </c>
      <c r="K5" s="59">
        <f t="shared" ref="K5" si="11">HEX2DEC(K4)</f>
        <v>22</v>
      </c>
      <c r="L5" s="59">
        <f t="shared" ref="L5" si="12">HEX2DEC(L4)</f>
        <v>23</v>
      </c>
      <c r="M5" s="59">
        <f t="shared" ref="M5" si="13">HEX2DEC(M4)</f>
        <v>24</v>
      </c>
      <c r="N5" s="59">
        <f t="shared" ref="N5" si="14">HEX2DEC(N4)</f>
        <v>25</v>
      </c>
      <c r="O5" s="59">
        <f t="shared" ref="O5" si="15">HEX2DEC(O4)</f>
        <v>25</v>
      </c>
      <c r="P5" s="59">
        <f t="shared" ref="P5" si="16">HEX2DEC(P4)</f>
        <v>27</v>
      </c>
      <c r="Q5" s="59">
        <f t="shared" ref="Q5" si="17">HEX2DEC(Q4)</f>
        <v>27</v>
      </c>
      <c r="R5" s="59">
        <f t="shared" ref="R5" si="18">HEX2DEC(R4)</f>
        <v>26</v>
      </c>
      <c r="S5" s="59">
        <f t="shared" ref="S5" si="19">HEX2DEC(S4)</f>
        <v>26</v>
      </c>
      <c r="T5" s="59">
        <f t="shared" ref="T5" si="20">HEX2DEC(T4)</f>
        <v>26</v>
      </c>
      <c r="U5" s="59">
        <f t="shared" ref="U5" si="21">HEX2DEC(U4)</f>
        <v>26</v>
      </c>
      <c r="V5" s="59">
        <f t="shared" ref="V5" si="22">HEX2DEC(V4)</f>
        <v>26</v>
      </c>
      <c r="W5" s="59">
        <f t="shared" ref="W5" si="23">HEX2DEC(W4)</f>
        <v>26</v>
      </c>
      <c r="X5" s="59">
        <f t="shared" ref="X5" si="24">HEX2DEC(X4)</f>
        <v>27</v>
      </c>
      <c r="Y5" s="59">
        <f t="shared" ref="Y5" si="25">HEX2DEC(Y4)</f>
        <v>27</v>
      </c>
      <c r="Z5" s="59">
        <f t="shared" ref="Z5" si="26">HEX2DEC(Z4)</f>
        <v>27</v>
      </c>
      <c r="AA5" s="59">
        <f t="shared" ref="AA5" si="27">HEX2DEC(AA4)</f>
        <v>27</v>
      </c>
      <c r="AB5" s="59">
        <f t="shared" ref="AB5" si="28">HEX2DEC(AB4)</f>
        <v>28</v>
      </c>
      <c r="AC5" s="59">
        <f t="shared" ref="AC5" si="29">HEX2DEC(AC4)</f>
        <v>28</v>
      </c>
      <c r="AD5" s="59">
        <f t="shared" ref="AD5" si="30">HEX2DEC(AD4)</f>
        <v>28</v>
      </c>
      <c r="AE5" s="59">
        <f t="shared" ref="AE5" si="31">HEX2DEC(AE4)</f>
        <v>29</v>
      </c>
      <c r="AF5" s="59">
        <f t="shared" ref="AF5" si="32">HEX2DEC(AF4)</f>
        <v>29</v>
      </c>
      <c r="AG5" s="59">
        <f t="shared" ref="AG5" si="33">HEX2DEC(AG4)</f>
        <v>30</v>
      </c>
      <c r="AH5" s="59">
        <f t="shared" ref="AH5" si="34">HEX2DEC(AH4)</f>
        <v>30</v>
      </c>
      <c r="AI5" s="59">
        <f t="shared" ref="AI5:BN5" si="35">HEX2DEC(AI4)</f>
        <v>30</v>
      </c>
      <c r="AJ5" s="59">
        <f t="shared" si="35"/>
        <v>31</v>
      </c>
      <c r="AK5" s="59">
        <f t="shared" si="35"/>
        <v>31</v>
      </c>
      <c r="AL5" s="59">
        <f t="shared" si="35"/>
        <v>32</v>
      </c>
      <c r="AM5" s="59">
        <f t="shared" si="35"/>
        <v>32</v>
      </c>
      <c r="AN5" s="59">
        <f t="shared" si="35"/>
        <v>33</v>
      </c>
      <c r="AO5" s="59">
        <f t="shared" si="35"/>
        <v>33</v>
      </c>
      <c r="AP5" s="59">
        <f t="shared" si="35"/>
        <v>34</v>
      </c>
      <c r="AQ5" s="59">
        <f t="shared" si="35"/>
        <v>34</v>
      </c>
      <c r="AR5" s="59">
        <f t="shared" si="35"/>
        <v>34</v>
      </c>
      <c r="AS5" s="59">
        <f t="shared" si="35"/>
        <v>34</v>
      </c>
      <c r="AT5" s="59">
        <f t="shared" si="35"/>
        <v>35</v>
      </c>
      <c r="AU5" s="59">
        <f t="shared" si="35"/>
        <v>35</v>
      </c>
      <c r="AV5" s="59">
        <f t="shared" si="35"/>
        <v>35</v>
      </c>
      <c r="AW5" s="59">
        <f t="shared" si="35"/>
        <v>35</v>
      </c>
      <c r="AX5" s="59">
        <f t="shared" si="35"/>
        <v>35</v>
      </c>
      <c r="AY5" s="59">
        <f t="shared" si="35"/>
        <v>37</v>
      </c>
      <c r="AZ5" s="59">
        <f t="shared" si="35"/>
        <v>37</v>
      </c>
      <c r="BA5" s="59">
        <f t="shared" si="35"/>
        <v>37</v>
      </c>
      <c r="BB5" s="59">
        <f t="shared" si="35"/>
        <v>38</v>
      </c>
      <c r="BC5" s="59">
        <f t="shared" si="35"/>
        <v>38</v>
      </c>
      <c r="BD5" s="59">
        <f t="shared" si="35"/>
        <v>38</v>
      </c>
      <c r="BE5" s="59">
        <f t="shared" si="35"/>
        <v>38</v>
      </c>
      <c r="BF5" s="59">
        <f t="shared" si="35"/>
        <v>38</v>
      </c>
      <c r="BG5" s="59">
        <f t="shared" si="35"/>
        <v>38</v>
      </c>
      <c r="BH5" s="59">
        <f t="shared" si="35"/>
        <v>38</v>
      </c>
      <c r="BI5" s="59">
        <f t="shared" si="35"/>
        <v>38</v>
      </c>
      <c r="BJ5" s="59">
        <f t="shared" si="35"/>
        <v>38</v>
      </c>
      <c r="BK5" s="59">
        <f t="shared" si="35"/>
        <v>38</v>
      </c>
      <c r="BL5" s="59">
        <f t="shared" si="35"/>
        <v>38</v>
      </c>
      <c r="BM5" s="59">
        <f t="shared" si="35"/>
        <v>38</v>
      </c>
      <c r="BN5" s="59">
        <f t="shared" si="35"/>
        <v>38</v>
      </c>
      <c r="BO5" s="59">
        <f t="shared" ref="BO5:CZ5" si="36">HEX2DEC(BO4)</f>
        <v>38</v>
      </c>
      <c r="BP5" s="59">
        <f t="shared" si="36"/>
        <v>38</v>
      </c>
      <c r="BQ5" s="59">
        <f t="shared" si="36"/>
        <v>38</v>
      </c>
      <c r="BR5" s="59">
        <f t="shared" si="36"/>
        <v>38</v>
      </c>
      <c r="BS5" s="59">
        <f t="shared" si="36"/>
        <v>38</v>
      </c>
      <c r="BT5" s="59">
        <f t="shared" si="36"/>
        <v>38</v>
      </c>
      <c r="BU5" s="59">
        <f t="shared" si="36"/>
        <v>38</v>
      </c>
      <c r="BV5" s="59">
        <f t="shared" si="36"/>
        <v>40</v>
      </c>
      <c r="BW5" s="59">
        <f t="shared" si="36"/>
        <v>41</v>
      </c>
      <c r="BX5" s="59">
        <f t="shared" si="36"/>
        <v>42</v>
      </c>
      <c r="BY5" s="59">
        <f t="shared" si="36"/>
        <v>43</v>
      </c>
      <c r="BZ5" s="59">
        <f t="shared" si="36"/>
        <v>44</v>
      </c>
      <c r="CA5" s="59">
        <f t="shared" si="36"/>
        <v>45</v>
      </c>
      <c r="CB5" s="59">
        <f t="shared" si="36"/>
        <v>46</v>
      </c>
      <c r="CC5" s="59">
        <f t="shared" si="36"/>
        <v>47</v>
      </c>
      <c r="CD5" s="59">
        <f t="shared" si="36"/>
        <v>47</v>
      </c>
      <c r="CE5" s="59">
        <f t="shared" si="36"/>
        <v>47</v>
      </c>
      <c r="CF5" s="59">
        <f t="shared" si="36"/>
        <v>47</v>
      </c>
      <c r="CG5" s="59">
        <f t="shared" si="36"/>
        <v>47</v>
      </c>
      <c r="CH5" s="59">
        <f t="shared" si="36"/>
        <v>47</v>
      </c>
      <c r="CI5" s="59">
        <f t="shared" si="36"/>
        <v>45</v>
      </c>
      <c r="CJ5" s="59">
        <f t="shared" si="36"/>
        <v>45</v>
      </c>
      <c r="CK5" s="59">
        <f t="shared" si="36"/>
        <v>44</v>
      </c>
      <c r="CL5" s="59">
        <f t="shared" si="36"/>
        <v>44</v>
      </c>
      <c r="CM5" s="59">
        <f t="shared" si="36"/>
        <v>44</v>
      </c>
      <c r="CN5" s="59">
        <f t="shared" si="36"/>
        <v>42</v>
      </c>
      <c r="CO5" s="59">
        <f t="shared" si="36"/>
        <v>42</v>
      </c>
      <c r="CP5" s="59">
        <f t="shared" si="36"/>
        <v>42</v>
      </c>
      <c r="CQ5" s="59">
        <f t="shared" si="36"/>
        <v>41</v>
      </c>
      <c r="CR5" s="59">
        <f t="shared" si="36"/>
        <v>41</v>
      </c>
      <c r="CS5" s="59">
        <f t="shared" si="36"/>
        <v>0</v>
      </c>
      <c r="CT5" s="59">
        <f t="shared" si="36"/>
        <v>0</v>
      </c>
      <c r="CU5" s="59">
        <f t="shared" si="36"/>
        <v>0</v>
      </c>
      <c r="CV5" s="59">
        <f t="shared" si="36"/>
        <v>0</v>
      </c>
      <c r="CW5" s="59">
        <f t="shared" si="36"/>
        <v>0</v>
      </c>
      <c r="CX5" s="59">
        <f t="shared" si="36"/>
        <v>0</v>
      </c>
      <c r="CY5" s="59">
        <f t="shared" si="36"/>
        <v>0</v>
      </c>
      <c r="CZ5" s="59">
        <f t="shared" si="36"/>
        <v>0</v>
      </c>
    </row>
    <row r="6" spans="1:104" x14ac:dyDescent="0.25">
      <c r="A6" s="31" t="s">
        <v>198</v>
      </c>
      <c r="B6" s="77">
        <f>B5*'Torque Curve'!$B$5</f>
        <v>140</v>
      </c>
      <c r="C6" s="77">
        <f>C5*'Torque Curve'!$B$5</f>
        <v>140</v>
      </c>
      <c r="D6" s="77">
        <f>D5*'Torque Curve'!$B$5</f>
        <v>140</v>
      </c>
      <c r="E6" s="77">
        <f>E5*'Torque Curve'!$B$5</f>
        <v>140</v>
      </c>
      <c r="F6" s="77">
        <f>F5*'Torque Curve'!$B$5</f>
        <v>140</v>
      </c>
      <c r="G6" s="77">
        <f>G5*'Torque Curve'!$B$5</f>
        <v>140</v>
      </c>
      <c r="H6" s="77">
        <f>H5*'Torque Curve'!$B$5</f>
        <v>140</v>
      </c>
      <c r="I6" s="77">
        <f>I5*'Torque Curve'!$B$5</f>
        <v>140</v>
      </c>
      <c r="J6" s="77">
        <f>J5*'Torque Curve'!$B$5</f>
        <v>147</v>
      </c>
      <c r="K6" s="77">
        <f>K5*'Torque Curve'!$B$5</f>
        <v>154</v>
      </c>
      <c r="L6" s="77">
        <f>L5*'Torque Curve'!$B$5</f>
        <v>161</v>
      </c>
      <c r="M6" s="77">
        <f>M5*'Torque Curve'!$B$5</f>
        <v>168</v>
      </c>
      <c r="N6" s="77">
        <f>N5*'Torque Curve'!$B$5</f>
        <v>175</v>
      </c>
      <c r="O6" s="77">
        <f>O5*'Torque Curve'!$B$5</f>
        <v>175</v>
      </c>
      <c r="P6" s="77">
        <f>P5*'Torque Curve'!$B$5</f>
        <v>189</v>
      </c>
      <c r="Q6" s="77">
        <f>Q5*'Torque Curve'!$B$5</f>
        <v>189</v>
      </c>
      <c r="R6" s="77">
        <f>R5*'Torque Curve'!$B$5</f>
        <v>182</v>
      </c>
      <c r="S6" s="77">
        <f>S5*'Torque Curve'!$B$5</f>
        <v>182</v>
      </c>
      <c r="T6" s="77">
        <f>T5*'Torque Curve'!$B$5</f>
        <v>182</v>
      </c>
      <c r="U6" s="77">
        <f>U5*'Torque Curve'!$B$5</f>
        <v>182</v>
      </c>
      <c r="V6" s="77">
        <f>V5*'Torque Curve'!$B$5</f>
        <v>182</v>
      </c>
      <c r="W6" s="77">
        <f>W5*'Torque Curve'!$B$5</f>
        <v>182</v>
      </c>
      <c r="X6" s="77">
        <f>X5*'Torque Curve'!$B$5</f>
        <v>189</v>
      </c>
      <c r="Y6" s="77">
        <f>Y5*'Torque Curve'!$B$5</f>
        <v>189</v>
      </c>
      <c r="Z6" s="77">
        <f>Z5*'Torque Curve'!$B$5</f>
        <v>189</v>
      </c>
      <c r="AA6" s="77">
        <f>AA5*'Torque Curve'!$B$5</f>
        <v>189</v>
      </c>
      <c r="AB6" s="77">
        <f>AB5*'Torque Curve'!$B$5</f>
        <v>196</v>
      </c>
      <c r="AC6" s="77">
        <f>AC5*'Torque Curve'!$B$5</f>
        <v>196</v>
      </c>
      <c r="AD6" s="77">
        <f>AD5*'Torque Curve'!$B$5</f>
        <v>196</v>
      </c>
      <c r="AE6" s="77">
        <f>AE5*'Torque Curve'!$B$5</f>
        <v>203</v>
      </c>
      <c r="AF6" s="77">
        <f>AF5*'Torque Curve'!$B$5</f>
        <v>203</v>
      </c>
      <c r="AG6" s="77">
        <f>AG5*'Torque Curve'!$B$5</f>
        <v>210</v>
      </c>
      <c r="AH6" s="77">
        <f>AH5*'Torque Curve'!$B$5</f>
        <v>210</v>
      </c>
      <c r="AI6" s="77">
        <f>AI5*'Torque Curve'!$B$5</f>
        <v>210</v>
      </c>
      <c r="AJ6" s="77">
        <f>AJ5*'Torque Curve'!$B$5</f>
        <v>217</v>
      </c>
      <c r="AK6" s="77">
        <f>AK5*'Torque Curve'!$B$5</f>
        <v>217</v>
      </c>
      <c r="AL6" s="77">
        <f>AL5*'Torque Curve'!$B$5</f>
        <v>224</v>
      </c>
      <c r="AM6" s="77">
        <f>AM5*'Torque Curve'!$B$5</f>
        <v>224</v>
      </c>
      <c r="AN6" s="77">
        <f>AN5*'Torque Curve'!$B$5</f>
        <v>231</v>
      </c>
      <c r="AO6" s="77">
        <f>AO5*'Torque Curve'!$B$5</f>
        <v>231</v>
      </c>
      <c r="AP6" s="77">
        <f>AP5*'Torque Curve'!$B$5</f>
        <v>238</v>
      </c>
      <c r="AQ6" s="77">
        <f>AQ5*'Torque Curve'!$B$5</f>
        <v>238</v>
      </c>
      <c r="AR6" s="77">
        <f>AR5*'Torque Curve'!$B$5</f>
        <v>238</v>
      </c>
      <c r="AS6" s="77">
        <f>AS5*'Torque Curve'!$B$5</f>
        <v>238</v>
      </c>
      <c r="AT6" s="77">
        <f>AT5*'Torque Curve'!$B$5</f>
        <v>245</v>
      </c>
      <c r="AU6" s="77">
        <f>AU5*'Torque Curve'!$B$5</f>
        <v>245</v>
      </c>
      <c r="AV6" s="77">
        <f>AV5*'Torque Curve'!$B$5</f>
        <v>245</v>
      </c>
      <c r="AW6" s="77">
        <f>AW5*'Torque Curve'!$B$5</f>
        <v>245</v>
      </c>
      <c r="AX6" s="77">
        <f>AX5*'Torque Curve'!$B$5</f>
        <v>245</v>
      </c>
      <c r="AY6" s="77">
        <f>AY5*'Torque Curve'!$B$5</f>
        <v>259</v>
      </c>
      <c r="AZ6" s="77">
        <f>AZ5*'Torque Curve'!$B$5</f>
        <v>259</v>
      </c>
      <c r="BA6" s="77">
        <f>BA5*'Torque Curve'!$B$5</f>
        <v>259</v>
      </c>
      <c r="BB6" s="77">
        <f>BB5*'Torque Curve'!$B$5</f>
        <v>266</v>
      </c>
      <c r="BC6" s="77">
        <f>BC5*'Torque Curve'!$B$5</f>
        <v>266</v>
      </c>
      <c r="BD6" s="77">
        <f>BD5*'Torque Curve'!$B$5</f>
        <v>266</v>
      </c>
      <c r="BE6" s="77">
        <f>BE5*'Torque Curve'!$B$5</f>
        <v>266</v>
      </c>
      <c r="BF6" s="77">
        <f>BF5*'Torque Curve'!$B$5</f>
        <v>266</v>
      </c>
      <c r="BG6" s="77">
        <f>BG5*'Torque Curve'!$B$5</f>
        <v>266</v>
      </c>
      <c r="BH6" s="77">
        <f>BH5*'Torque Curve'!$B$5</f>
        <v>266</v>
      </c>
      <c r="BI6" s="77">
        <f>BI5*'Torque Curve'!$B$5</f>
        <v>266</v>
      </c>
      <c r="BJ6" s="77">
        <f>BJ5*'Torque Curve'!$B$5</f>
        <v>266</v>
      </c>
      <c r="BK6" s="77">
        <f>BK5*'Torque Curve'!$B$5</f>
        <v>266</v>
      </c>
      <c r="BL6" s="77">
        <f>BL5*'Torque Curve'!$B$5</f>
        <v>266</v>
      </c>
      <c r="BM6" s="77">
        <f>BM5*'Torque Curve'!$B$5</f>
        <v>266</v>
      </c>
      <c r="BN6" s="77">
        <f>BN5*'Torque Curve'!$B$5</f>
        <v>266</v>
      </c>
      <c r="BO6" s="77">
        <f>BO5*'Torque Curve'!$B$5</f>
        <v>266</v>
      </c>
      <c r="BP6" s="77">
        <f>BP5*'Torque Curve'!$B$5</f>
        <v>266</v>
      </c>
      <c r="BQ6" s="77">
        <f>BQ5*'Torque Curve'!$B$5</f>
        <v>266</v>
      </c>
      <c r="BR6" s="77">
        <f>BR5*'Torque Curve'!$B$5</f>
        <v>266</v>
      </c>
      <c r="BS6" s="77">
        <f>BS5*'Torque Curve'!$B$5</f>
        <v>266</v>
      </c>
      <c r="BT6" s="77">
        <f>BT5*'Torque Curve'!$B$5</f>
        <v>266</v>
      </c>
      <c r="BU6" s="77">
        <f>BU5*'Torque Curve'!$B$5</f>
        <v>266</v>
      </c>
      <c r="BV6" s="77">
        <f>BV5*'Torque Curve'!$B$5</f>
        <v>280</v>
      </c>
      <c r="BW6" s="77">
        <f>BW5*'Torque Curve'!$B$5</f>
        <v>287</v>
      </c>
      <c r="BX6" s="77">
        <f>BX5*'Torque Curve'!$B$5</f>
        <v>294</v>
      </c>
      <c r="BY6" s="77">
        <f>BY5*'Torque Curve'!$B$5</f>
        <v>301</v>
      </c>
      <c r="BZ6" s="77">
        <f>BZ5*'Torque Curve'!$B$5</f>
        <v>308</v>
      </c>
      <c r="CA6" s="77">
        <f>CA5*'Torque Curve'!$B$5</f>
        <v>315</v>
      </c>
      <c r="CB6" s="77">
        <f>CB5*'Torque Curve'!$B$5</f>
        <v>322</v>
      </c>
      <c r="CC6" s="77">
        <f>CC5*'Torque Curve'!$B$5</f>
        <v>329</v>
      </c>
      <c r="CD6" s="77">
        <f>CD5*'Torque Curve'!$B$5</f>
        <v>329</v>
      </c>
      <c r="CE6" s="77">
        <f>CE5*'Torque Curve'!$B$5</f>
        <v>329</v>
      </c>
      <c r="CF6" s="77">
        <f>CF5*'Torque Curve'!$B$5</f>
        <v>329</v>
      </c>
      <c r="CG6" s="77">
        <f>CG5*'Torque Curve'!$B$5</f>
        <v>329</v>
      </c>
      <c r="CH6" s="77">
        <f>CH5*'Torque Curve'!$B$5</f>
        <v>329</v>
      </c>
      <c r="CI6" s="77">
        <f>CI5*'Torque Curve'!$B$5</f>
        <v>315</v>
      </c>
      <c r="CJ6" s="77">
        <f>CJ5*'Torque Curve'!$B$5</f>
        <v>315</v>
      </c>
      <c r="CK6" s="77">
        <f>CK5*'Torque Curve'!$B$5</f>
        <v>308</v>
      </c>
      <c r="CL6" s="77">
        <f>CL5*'Torque Curve'!$B$5</f>
        <v>308</v>
      </c>
      <c r="CM6" s="77">
        <f>CM5*'Torque Curve'!$B$5</f>
        <v>308</v>
      </c>
      <c r="CN6" s="77">
        <f>CN5*'Torque Curve'!$B$5</f>
        <v>294</v>
      </c>
      <c r="CO6" s="77">
        <f>CO5*'Torque Curve'!$B$5</f>
        <v>294</v>
      </c>
      <c r="CP6" s="77">
        <f>CP5*'Torque Curve'!$B$5</f>
        <v>294</v>
      </c>
      <c r="CQ6" s="77">
        <f>CQ5*'Torque Curve'!$B$5</f>
        <v>287</v>
      </c>
      <c r="CR6" s="77">
        <f>CR5*'Torque Curve'!$B$5</f>
        <v>287</v>
      </c>
      <c r="CS6" s="77">
        <f>CS5*'Torque Curve'!$B$5</f>
        <v>0</v>
      </c>
      <c r="CT6" s="77">
        <f>CT5*'Torque Curve'!$B$5</f>
        <v>0</v>
      </c>
      <c r="CU6" s="77">
        <f>CU5*'Torque Curve'!$B$5</f>
        <v>0</v>
      </c>
      <c r="CV6" s="77">
        <f>CV5*'Torque Curve'!$B$5</f>
        <v>0</v>
      </c>
      <c r="CW6" s="77">
        <f>CW5*'Torque Curve'!$B$5</f>
        <v>0</v>
      </c>
      <c r="CX6" s="77">
        <f>CX5*'Torque Curve'!$B$5</f>
        <v>0</v>
      </c>
      <c r="CY6" s="77">
        <f>CY5*'Torque Curve'!$B$5</f>
        <v>0</v>
      </c>
      <c r="CZ6" s="77">
        <f>CZ5*'Torque Curve'!$B$5</f>
        <v>0</v>
      </c>
    </row>
    <row r="7" spans="1:104" x14ac:dyDescent="0.25">
      <c r="A7" s="31" t="s">
        <v>199</v>
      </c>
      <c r="B7" s="78">
        <f>B6*2*PI()*B3/(736*60)</f>
        <v>0</v>
      </c>
      <c r="C7" s="57">
        <f t="shared" ref="C7:BN7" si="37">C6*2*PI()*C3/(736*60)</f>
        <v>2.5496983855221509</v>
      </c>
      <c r="D7" s="57">
        <f t="shared" si="37"/>
        <v>5.0993967710443018</v>
      </c>
      <c r="E7" s="57">
        <f t="shared" si="37"/>
        <v>7.6490951565664531</v>
      </c>
      <c r="F7" s="57">
        <f t="shared" si="37"/>
        <v>10.198793542088604</v>
      </c>
      <c r="G7" s="57">
        <f t="shared" si="37"/>
        <v>12.748491927610754</v>
      </c>
      <c r="H7" s="57">
        <f t="shared" si="37"/>
        <v>15.298190313132906</v>
      </c>
      <c r="I7" s="57">
        <f t="shared" si="37"/>
        <v>17.847888698655055</v>
      </c>
      <c r="J7" s="57">
        <f t="shared" si="37"/>
        <v>21.417466438386068</v>
      </c>
      <c r="K7" s="57">
        <f t="shared" si="37"/>
        <v>25.242014016669298</v>
      </c>
      <c r="L7" s="57">
        <f t="shared" si="37"/>
        <v>29.321531433504735</v>
      </c>
      <c r="M7" s="57">
        <f t="shared" si="37"/>
        <v>33.656018688892395</v>
      </c>
      <c r="N7" s="57">
        <f t="shared" si="37"/>
        <v>38.245475782832258</v>
      </c>
      <c r="O7" s="57">
        <f t="shared" si="37"/>
        <v>41.432598764734948</v>
      </c>
      <c r="P7" s="57">
        <f t="shared" si="37"/>
        <v>48.189299486368661</v>
      </c>
      <c r="Q7" s="57">
        <f t="shared" si="37"/>
        <v>51.631392306823557</v>
      </c>
      <c r="R7" s="57">
        <f t="shared" si="37"/>
        <v>53.033726418860738</v>
      </c>
      <c r="S7" s="57">
        <f t="shared" si="37"/>
        <v>56.348334320039534</v>
      </c>
      <c r="T7" s="57">
        <f t="shared" si="37"/>
        <v>59.66294222121833</v>
      </c>
      <c r="U7" s="57">
        <f t="shared" si="37"/>
        <v>62.977550122397126</v>
      </c>
      <c r="V7" s="57">
        <f t="shared" si="37"/>
        <v>66.292158023575922</v>
      </c>
      <c r="W7" s="57">
        <f t="shared" si="37"/>
        <v>69.606765924754725</v>
      </c>
      <c r="X7" s="57">
        <f t="shared" si="37"/>
        <v>75.726042050007891</v>
      </c>
      <c r="Y7" s="57">
        <f t="shared" si="37"/>
        <v>79.168134870462794</v>
      </c>
      <c r="Z7" s="57">
        <f t="shared" si="37"/>
        <v>82.610227690917696</v>
      </c>
      <c r="AA7" s="57">
        <f t="shared" si="37"/>
        <v>86.052320511372599</v>
      </c>
      <c r="AB7" s="57">
        <f t="shared" si="37"/>
        <v>92.809021233006291</v>
      </c>
      <c r="AC7" s="57">
        <f t="shared" si="37"/>
        <v>96.378598972737294</v>
      </c>
      <c r="AD7" s="57">
        <f t="shared" si="37"/>
        <v>99.94817671246831</v>
      </c>
      <c r="AE7" s="57">
        <f t="shared" si="37"/>
        <v>107.21481711120644</v>
      </c>
      <c r="AF7" s="57">
        <f t="shared" si="37"/>
        <v>110.91187977021357</v>
      </c>
      <c r="AG7" s="57">
        <f t="shared" si="37"/>
        <v>118.56097492678002</v>
      </c>
      <c r="AH7" s="57">
        <f t="shared" si="37"/>
        <v>122.38552250506325</v>
      </c>
      <c r="AI7" s="57">
        <f t="shared" si="37"/>
        <v>126.21007008334648</v>
      </c>
      <c r="AJ7" s="57">
        <f t="shared" si="37"/>
        <v>134.36910491701735</v>
      </c>
      <c r="AK7" s="57">
        <f t="shared" si="37"/>
        <v>138.32113741457667</v>
      </c>
      <c r="AL7" s="57">
        <f t="shared" si="37"/>
        <v>146.86262700607591</v>
      </c>
      <c r="AM7" s="57">
        <f t="shared" si="37"/>
        <v>150.94214442291133</v>
      </c>
      <c r="AN7" s="57">
        <f t="shared" si="37"/>
        <v>159.86608877223887</v>
      </c>
      <c r="AO7" s="57">
        <f t="shared" si="37"/>
        <v>164.07309110835044</v>
      </c>
      <c r="AP7" s="57">
        <f t="shared" si="37"/>
        <v>173.37949021550625</v>
      </c>
      <c r="AQ7" s="57">
        <f t="shared" si="37"/>
        <v>177.71397747089389</v>
      </c>
      <c r="AR7" s="57">
        <f t="shared" si="37"/>
        <v>182.04846472628157</v>
      </c>
      <c r="AS7" s="57">
        <f t="shared" si="37"/>
        <v>186.38295198166921</v>
      </c>
      <c r="AT7" s="57">
        <f t="shared" si="37"/>
        <v>196.32677568520563</v>
      </c>
      <c r="AU7" s="57">
        <f t="shared" si="37"/>
        <v>200.78874785986937</v>
      </c>
      <c r="AV7" s="57">
        <f t="shared" si="37"/>
        <v>205.25072003453317</v>
      </c>
      <c r="AW7" s="57">
        <f t="shared" si="37"/>
        <v>209.71269220919689</v>
      </c>
      <c r="AX7" s="57">
        <f t="shared" si="37"/>
        <v>214.17466438386069</v>
      </c>
      <c r="AY7" s="57">
        <f t="shared" si="37"/>
        <v>231.13015864758299</v>
      </c>
      <c r="AZ7" s="57">
        <f t="shared" si="37"/>
        <v>235.84710066079893</v>
      </c>
      <c r="BA7" s="57">
        <f t="shared" si="37"/>
        <v>240.56404267401496</v>
      </c>
      <c r="BB7" s="57">
        <f t="shared" si="37"/>
        <v>251.9102004895885</v>
      </c>
      <c r="BC7" s="57">
        <f t="shared" si="37"/>
        <v>256.7546274220806</v>
      </c>
      <c r="BD7" s="57">
        <f t="shared" si="37"/>
        <v>261.59905435457267</v>
      </c>
      <c r="BE7" s="57">
        <f t="shared" si="37"/>
        <v>266.44348128706474</v>
      </c>
      <c r="BF7" s="57">
        <f t="shared" si="37"/>
        <v>271.28790821955687</v>
      </c>
      <c r="BG7" s="57">
        <f t="shared" si="37"/>
        <v>276.13233515204894</v>
      </c>
      <c r="BH7" s="57">
        <f t="shared" si="37"/>
        <v>280.97676208454101</v>
      </c>
      <c r="BI7" s="57">
        <f t="shared" si="37"/>
        <v>285.82118901703313</v>
      </c>
      <c r="BJ7" s="57">
        <f t="shared" si="37"/>
        <v>290.6656159495252</v>
      </c>
      <c r="BK7" s="57">
        <f t="shared" si="37"/>
        <v>295.51004288201733</v>
      </c>
      <c r="BL7" s="57">
        <f t="shared" si="37"/>
        <v>300.3544698145094</v>
      </c>
      <c r="BM7" s="57">
        <f t="shared" si="37"/>
        <v>305.19889674700147</v>
      </c>
      <c r="BN7" s="57">
        <f t="shared" si="37"/>
        <v>310.04332367949354</v>
      </c>
      <c r="BO7" s="57">
        <f t="shared" ref="BO7:CZ7" si="38">BO6*2*PI()*BO3/(736*60)</f>
        <v>314.88775061198561</v>
      </c>
      <c r="BP7" s="57">
        <f t="shared" si="38"/>
        <v>319.73217754447774</v>
      </c>
      <c r="BQ7" s="57">
        <f t="shared" si="38"/>
        <v>324.57660447696981</v>
      </c>
      <c r="BR7" s="57">
        <f t="shared" si="38"/>
        <v>329.42103140946193</v>
      </c>
      <c r="BS7" s="57">
        <f t="shared" si="38"/>
        <v>334.265458341954</v>
      </c>
      <c r="BT7" s="57">
        <f t="shared" si="38"/>
        <v>339.10988527444607</v>
      </c>
      <c r="BU7" s="57">
        <f t="shared" si="38"/>
        <v>343.95431220693814</v>
      </c>
      <c r="BV7" s="57">
        <f t="shared" si="38"/>
        <v>367.15656751518969</v>
      </c>
      <c r="BW7" s="57">
        <f t="shared" si="38"/>
        <v>381.56236339338989</v>
      </c>
      <c r="BX7" s="57">
        <f t="shared" si="38"/>
        <v>396.22312911014228</v>
      </c>
      <c r="BY7" s="57">
        <f t="shared" si="38"/>
        <v>411.13886466544682</v>
      </c>
      <c r="BZ7" s="57">
        <f t="shared" si="38"/>
        <v>426.30957005930367</v>
      </c>
      <c r="CA7" s="57">
        <f t="shared" si="38"/>
        <v>441.73524529171266</v>
      </c>
      <c r="CB7" s="57">
        <f t="shared" si="38"/>
        <v>457.41589036267385</v>
      </c>
      <c r="CC7" s="57">
        <f t="shared" si="38"/>
        <v>473.35150527218735</v>
      </c>
      <c r="CD7" s="57">
        <f t="shared" si="38"/>
        <v>479.34329647816435</v>
      </c>
      <c r="CE7" s="57">
        <f t="shared" si="38"/>
        <v>485.3350876841414</v>
      </c>
      <c r="CF7" s="57">
        <f t="shared" si="38"/>
        <v>491.32687889011845</v>
      </c>
      <c r="CG7" s="57">
        <f t="shared" si="38"/>
        <v>497.3186700960955</v>
      </c>
      <c r="CH7" s="57">
        <f t="shared" si="38"/>
        <v>503.31046130207261</v>
      </c>
      <c r="CI7" s="57">
        <f t="shared" si="38"/>
        <v>487.62981623111142</v>
      </c>
      <c r="CJ7" s="57">
        <f t="shared" si="38"/>
        <v>493.36663759853622</v>
      </c>
      <c r="CK7" s="57">
        <f t="shared" si="38"/>
        <v>488.01227098893969</v>
      </c>
      <c r="CL7" s="57">
        <f t="shared" si="38"/>
        <v>493.62160743708847</v>
      </c>
      <c r="CM7" s="57">
        <f t="shared" si="38"/>
        <v>499.23094388523714</v>
      </c>
      <c r="CN7" s="57">
        <f t="shared" si="38"/>
        <v>481.89299486368657</v>
      </c>
      <c r="CO7" s="57">
        <f t="shared" si="38"/>
        <v>487.24736147328309</v>
      </c>
      <c r="CP7" s="57">
        <f t="shared" si="38"/>
        <v>492.60172808287956</v>
      </c>
      <c r="CQ7" s="57">
        <f t="shared" si="38"/>
        <v>486.09999719979805</v>
      </c>
      <c r="CR7" s="57">
        <f t="shared" si="38"/>
        <v>491.32687889011845</v>
      </c>
      <c r="CS7" s="57">
        <f t="shared" si="38"/>
        <v>0</v>
      </c>
      <c r="CT7" s="57">
        <f t="shared" si="38"/>
        <v>0</v>
      </c>
      <c r="CU7" s="57">
        <f t="shared" si="38"/>
        <v>0</v>
      </c>
      <c r="CV7" s="57">
        <f t="shared" si="38"/>
        <v>0</v>
      </c>
      <c r="CW7" s="57">
        <f t="shared" si="38"/>
        <v>0</v>
      </c>
      <c r="CX7" s="57">
        <f t="shared" si="38"/>
        <v>0</v>
      </c>
      <c r="CY7" s="57">
        <f t="shared" si="38"/>
        <v>0</v>
      </c>
      <c r="CZ7" s="57">
        <f t="shared" si="38"/>
        <v>0</v>
      </c>
    </row>
    <row r="8" spans="1:104" x14ac:dyDescent="0.25">
      <c r="A8" s="31" t="s">
        <v>196</v>
      </c>
      <c r="B8" s="78">
        <f>B6*$B$1</f>
        <v>197.49241798561181</v>
      </c>
      <c r="C8" s="78">
        <f t="shared" ref="C8:BN8" si="39">C6*$B$1</f>
        <v>197.49241798561181</v>
      </c>
      <c r="D8" s="78">
        <f t="shared" si="39"/>
        <v>197.49241798561181</v>
      </c>
      <c r="E8" s="78">
        <f t="shared" si="39"/>
        <v>197.49241798561181</v>
      </c>
      <c r="F8" s="78">
        <f t="shared" si="39"/>
        <v>197.49241798561181</v>
      </c>
      <c r="G8" s="78">
        <f t="shared" si="39"/>
        <v>197.49241798561181</v>
      </c>
      <c r="H8" s="78">
        <f t="shared" si="39"/>
        <v>197.49241798561181</v>
      </c>
      <c r="I8" s="78">
        <f t="shared" si="39"/>
        <v>197.49241798561181</v>
      </c>
      <c r="J8" s="78">
        <f t="shared" si="39"/>
        <v>207.36703888489239</v>
      </c>
      <c r="K8" s="78">
        <f t="shared" si="39"/>
        <v>217.24165978417298</v>
      </c>
      <c r="L8" s="78">
        <f t="shared" si="39"/>
        <v>227.11628068345357</v>
      </c>
      <c r="M8" s="78">
        <f t="shared" si="39"/>
        <v>236.99090158273415</v>
      </c>
      <c r="N8" s="78">
        <f t="shared" si="39"/>
        <v>246.86552248201477</v>
      </c>
      <c r="O8" s="78">
        <f t="shared" si="39"/>
        <v>246.86552248201477</v>
      </c>
      <c r="P8" s="78">
        <f t="shared" si="39"/>
        <v>266.61476428057591</v>
      </c>
      <c r="Q8" s="78">
        <f t="shared" si="39"/>
        <v>266.61476428057591</v>
      </c>
      <c r="R8" s="78">
        <f t="shared" si="39"/>
        <v>256.74014338129535</v>
      </c>
      <c r="S8" s="78">
        <f t="shared" si="39"/>
        <v>256.74014338129535</v>
      </c>
      <c r="T8" s="78">
        <f t="shared" si="39"/>
        <v>256.74014338129535</v>
      </c>
      <c r="U8" s="78">
        <f t="shared" si="39"/>
        <v>256.74014338129535</v>
      </c>
      <c r="V8" s="78">
        <f t="shared" si="39"/>
        <v>256.74014338129535</v>
      </c>
      <c r="W8" s="78">
        <f t="shared" si="39"/>
        <v>256.74014338129535</v>
      </c>
      <c r="X8" s="78">
        <f t="shared" si="39"/>
        <v>266.61476428057591</v>
      </c>
      <c r="Y8" s="78">
        <f t="shared" si="39"/>
        <v>266.61476428057591</v>
      </c>
      <c r="Z8" s="78">
        <f t="shared" si="39"/>
        <v>266.61476428057591</v>
      </c>
      <c r="AA8" s="78">
        <f t="shared" si="39"/>
        <v>266.61476428057591</v>
      </c>
      <c r="AB8" s="78">
        <f t="shared" si="39"/>
        <v>276.48938517985653</v>
      </c>
      <c r="AC8" s="78">
        <f t="shared" si="39"/>
        <v>276.48938517985653</v>
      </c>
      <c r="AD8" s="78">
        <f t="shared" si="39"/>
        <v>276.48938517985653</v>
      </c>
      <c r="AE8" s="78">
        <f t="shared" si="39"/>
        <v>286.36400607913714</v>
      </c>
      <c r="AF8" s="78">
        <f t="shared" si="39"/>
        <v>286.36400607913714</v>
      </c>
      <c r="AG8" s="78">
        <f t="shared" si="39"/>
        <v>296.2386269784177</v>
      </c>
      <c r="AH8" s="78">
        <f t="shared" si="39"/>
        <v>296.2386269784177</v>
      </c>
      <c r="AI8" s="78">
        <f t="shared" si="39"/>
        <v>296.2386269784177</v>
      </c>
      <c r="AJ8" s="78">
        <f t="shared" si="39"/>
        <v>306.11324787769831</v>
      </c>
      <c r="AK8" s="78">
        <f t="shared" si="39"/>
        <v>306.11324787769831</v>
      </c>
      <c r="AL8" s="78">
        <f t="shared" si="39"/>
        <v>315.98786877697887</v>
      </c>
      <c r="AM8" s="78">
        <f t="shared" si="39"/>
        <v>315.98786877697887</v>
      </c>
      <c r="AN8" s="78">
        <f t="shared" si="39"/>
        <v>325.86248967625949</v>
      </c>
      <c r="AO8" s="78">
        <f t="shared" si="39"/>
        <v>325.86248967625949</v>
      </c>
      <c r="AP8" s="78">
        <f t="shared" si="39"/>
        <v>335.73711057554004</v>
      </c>
      <c r="AQ8" s="78">
        <f t="shared" si="39"/>
        <v>335.73711057554004</v>
      </c>
      <c r="AR8" s="78">
        <f t="shared" si="39"/>
        <v>335.73711057554004</v>
      </c>
      <c r="AS8" s="78">
        <f t="shared" si="39"/>
        <v>335.73711057554004</v>
      </c>
      <c r="AT8" s="78">
        <f t="shared" si="39"/>
        <v>345.61173147482066</v>
      </c>
      <c r="AU8" s="78">
        <f t="shared" si="39"/>
        <v>345.61173147482066</v>
      </c>
      <c r="AV8" s="78">
        <f t="shared" si="39"/>
        <v>345.61173147482066</v>
      </c>
      <c r="AW8" s="78">
        <f t="shared" si="39"/>
        <v>345.61173147482066</v>
      </c>
      <c r="AX8" s="78">
        <f t="shared" si="39"/>
        <v>345.61173147482066</v>
      </c>
      <c r="AY8" s="78">
        <f t="shared" si="39"/>
        <v>365.36097327338183</v>
      </c>
      <c r="AZ8" s="78">
        <f t="shared" si="39"/>
        <v>365.36097327338183</v>
      </c>
      <c r="BA8" s="78">
        <f t="shared" si="39"/>
        <v>365.36097327338183</v>
      </c>
      <c r="BB8" s="78">
        <f t="shared" si="39"/>
        <v>375.23559417266245</v>
      </c>
      <c r="BC8" s="78">
        <f t="shared" si="39"/>
        <v>375.23559417266245</v>
      </c>
      <c r="BD8" s="78">
        <f t="shared" si="39"/>
        <v>375.23559417266245</v>
      </c>
      <c r="BE8" s="78">
        <f t="shared" si="39"/>
        <v>375.23559417266245</v>
      </c>
      <c r="BF8" s="78">
        <f t="shared" si="39"/>
        <v>375.23559417266245</v>
      </c>
      <c r="BG8" s="78">
        <f t="shared" si="39"/>
        <v>375.23559417266245</v>
      </c>
      <c r="BH8" s="78">
        <f t="shared" si="39"/>
        <v>375.23559417266245</v>
      </c>
      <c r="BI8" s="78">
        <f t="shared" si="39"/>
        <v>375.23559417266245</v>
      </c>
      <c r="BJ8" s="78">
        <f t="shared" si="39"/>
        <v>375.23559417266245</v>
      </c>
      <c r="BK8" s="78">
        <f t="shared" si="39"/>
        <v>375.23559417266245</v>
      </c>
      <c r="BL8" s="78">
        <f t="shared" si="39"/>
        <v>375.23559417266245</v>
      </c>
      <c r="BM8" s="78">
        <f t="shared" si="39"/>
        <v>375.23559417266245</v>
      </c>
      <c r="BN8" s="78">
        <f t="shared" si="39"/>
        <v>375.23559417266245</v>
      </c>
      <c r="BO8" s="78">
        <f t="shared" ref="BO8:CZ8" si="40">BO6*$B$1</f>
        <v>375.23559417266245</v>
      </c>
      <c r="BP8" s="78">
        <f t="shared" si="40"/>
        <v>375.23559417266245</v>
      </c>
      <c r="BQ8" s="78">
        <f t="shared" si="40"/>
        <v>375.23559417266245</v>
      </c>
      <c r="BR8" s="78">
        <f t="shared" si="40"/>
        <v>375.23559417266245</v>
      </c>
      <c r="BS8" s="78">
        <f t="shared" si="40"/>
        <v>375.23559417266245</v>
      </c>
      <c r="BT8" s="78">
        <f t="shared" si="40"/>
        <v>375.23559417266245</v>
      </c>
      <c r="BU8" s="78">
        <f t="shared" si="40"/>
        <v>375.23559417266245</v>
      </c>
      <c r="BV8" s="78">
        <f t="shared" si="40"/>
        <v>394.98483597122362</v>
      </c>
      <c r="BW8" s="78">
        <f t="shared" si="40"/>
        <v>404.85945687050418</v>
      </c>
      <c r="BX8" s="78">
        <f t="shared" si="40"/>
        <v>414.73407776978479</v>
      </c>
      <c r="BY8" s="78">
        <f t="shared" si="40"/>
        <v>424.6086986690654</v>
      </c>
      <c r="BZ8" s="78">
        <f t="shared" si="40"/>
        <v>434.48331956834596</v>
      </c>
      <c r="CA8" s="78">
        <f t="shared" si="40"/>
        <v>444.35794046762658</v>
      </c>
      <c r="CB8" s="78">
        <f t="shared" si="40"/>
        <v>454.23256136690713</v>
      </c>
      <c r="CC8" s="78">
        <f t="shared" si="40"/>
        <v>464.10718226618775</v>
      </c>
      <c r="CD8" s="78">
        <f t="shared" si="40"/>
        <v>464.10718226618775</v>
      </c>
      <c r="CE8" s="78">
        <f t="shared" si="40"/>
        <v>464.10718226618775</v>
      </c>
      <c r="CF8" s="78">
        <f t="shared" si="40"/>
        <v>464.10718226618775</v>
      </c>
      <c r="CG8" s="78">
        <f t="shared" si="40"/>
        <v>464.10718226618775</v>
      </c>
      <c r="CH8" s="78">
        <f t="shared" si="40"/>
        <v>464.10718226618775</v>
      </c>
      <c r="CI8" s="78">
        <f t="shared" si="40"/>
        <v>444.35794046762658</v>
      </c>
      <c r="CJ8" s="78">
        <f t="shared" si="40"/>
        <v>444.35794046762658</v>
      </c>
      <c r="CK8" s="78">
        <f t="shared" si="40"/>
        <v>434.48331956834596</v>
      </c>
      <c r="CL8" s="78">
        <f t="shared" si="40"/>
        <v>434.48331956834596</v>
      </c>
      <c r="CM8" s="78">
        <f t="shared" si="40"/>
        <v>434.48331956834596</v>
      </c>
      <c r="CN8" s="78">
        <f t="shared" si="40"/>
        <v>414.73407776978479</v>
      </c>
      <c r="CO8" s="78">
        <f t="shared" si="40"/>
        <v>414.73407776978479</v>
      </c>
      <c r="CP8" s="78">
        <f t="shared" si="40"/>
        <v>414.73407776978479</v>
      </c>
      <c r="CQ8" s="78">
        <f t="shared" si="40"/>
        <v>404.85945687050418</v>
      </c>
      <c r="CR8" s="78">
        <f t="shared" si="40"/>
        <v>404.85945687050418</v>
      </c>
      <c r="CS8" s="77">
        <f t="shared" si="40"/>
        <v>0</v>
      </c>
      <c r="CT8" s="77">
        <f t="shared" si="40"/>
        <v>0</v>
      </c>
      <c r="CU8" s="77">
        <f t="shared" si="40"/>
        <v>0</v>
      </c>
      <c r="CV8" s="77">
        <f t="shared" si="40"/>
        <v>0</v>
      </c>
      <c r="CW8" s="77">
        <f t="shared" si="40"/>
        <v>0</v>
      </c>
      <c r="CX8" s="77">
        <f t="shared" si="40"/>
        <v>0</v>
      </c>
      <c r="CY8" s="77">
        <f t="shared" si="40"/>
        <v>0</v>
      </c>
      <c r="CZ8" s="77">
        <f t="shared" si="40"/>
        <v>0</v>
      </c>
    </row>
    <row r="9" spans="1:104" x14ac:dyDescent="0.25">
      <c r="A9" s="31" t="s">
        <v>197</v>
      </c>
      <c r="B9" s="78">
        <f>B8*2*PI()*B3/(736*60)</f>
        <v>0</v>
      </c>
      <c r="C9" s="78">
        <f t="shared" ref="C9:BN9" si="41">C8*2*PI()*C3/(736*60)</f>
        <v>3.5967578520770016</v>
      </c>
      <c r="D9" s="78">
        <f t="shared" si="41"/>
        <v>7.1935157041540032</v>
      </c>
      <c r="E9" s="78">
        <f t="shared" si="41"/>
        <v>10.790273556231005</v>
      </c>
      <c r="F9" s="78">
        <f t="shared" si="41"/>
        <v>14.387031408308006</v>
      </c>
      <c r="G9" s="78">
        <f t="shared" si="41"/>
        <v>17.983789260385006</v>
      </c>
      <c r="H9" s="78">
        <f t="shared" si="41"/>
        <v>21.580547112462011</v>
      </c>
      <c r="I9" s="78">
        <f t="shared" si="41"/>
        <v>25.177304964539012</v>
      </c>
      <c r="J9" s="78">
        <f t="shared" si="41"/>
        <v>30.212765957446813</v>
      </c>
      <c r="K9" s="78">
        <f t="shared" si="41"/>
        <v>35.607902735562313</v>
      </c>
      <c r="L9" s="78">
        <f t="shared" si="41"/>
        <v>41.362715298885512</v>
      </c>
      <c r="M9" s="78">
        <f t="shared" si="41"/>
        <v>47.477203647416417</v>
      </c>
      <c r="N9" s="78">
        <f t="shared" si="41"/>
        <v>53.951367781155028</v>
      </c>
      <c r="O9" s="78">
        <f t="shared" si="41"/>
        <v>58.44731509625128</v>
      </c>
      <c r="P9" s="78">
        <f t="shared" si="41"/>
        <v>67.978723404255319</v>
      </c>
      <c r="Q9" s="78">
        <f t="shared" si="41"/>
        <v>72.834346504559278</v>
      </c>
      <c r="R9" s="78">
        <f t="shared" si="41"/>
        <v>74.812563323201644</v>
      </c>
      <c r="S9" s="78">
        <f t="shared" si="41"/>
        <v>79.488348530901746</v>
      </c>
      <c r="T9" s="78">
        <f t="shared" si="41"/>
        <v>84.164133738601848</v>
      </c>
      <c r="U9" s="78">
        <f t="shared" si="41"/>
        <v>88.83991894630195</v>
      </c>
      <c r="V9" s="78">
        <f t="shared" si="41"/>
        <v>93.515704154002051</v>
      </c>
      <c r="W9" s="78">
        <f t="shared" si="41"/>
        <v>98.191489361702153</v>
      </c>
      <c r="X9" s="78">
        <f t="shared" si="41"/>
        <v>106.82370820668694</v>
      </c>
      <c r="Y9" s="78">
        <f t="shared" si="41"/>
        <v>111.67933130699089</v>
      </c>
      <c r="Z9" s="78">
        <f t="shared" si="41"/>
        <v>116.53495440729485</v>
      </c>
      <c r="AA9" s="78">
        <f t="shared" si="41"/>
        <v>121.39057750759881</v>
      </c>
      <c r="AB9" s="78">
        <f t="shared" si="41"/>
        <v>130.92198581560285</v>
      </c>
      <c r="AC9" s="78">
        <f t="shared" si="41"/>
        <v>135.95744680851067</v>
      </c>
      <c r="AD9" s="78">
        <f t="shared" si="41"/>
        <v>140.99290780141848</v>
      </c>
      <c r="AE9" s="78">
        <f t="shared" si="41"/>
        <v>151.24366767983793</v>
      </c>
      <c r="AF9" s="78">
        <f t="shared" si="41"/>
        <v>156.45896656534958</v>
      </c>
      <c r="AG9" s="78">
        <f t="shared" si="41"/>
        <v>167.24924012158056</v>
      </c>
      <c r="AH9" s="78">
        <f t="shared" si="41"/>
        <v>172.64437689969606</v>
      </c>
      <c r="AI9" s="78">
        <f t="shared" si="41"/>
        <v>178.03951367781158</v>
      </c>
      <c r="AJ9" s="78">
        <f t="shared" si="41"/>
        <v>189.54913880445798</v>
      </c>
      <c r="AK9" s="78">
        <f t="shared" si="41"/>
        <v>195.12411347517732</v>
      </c>
      <c r="AL9" s="78">
        <f t="shared" si="41"/>
        <v>207.17325227963528</v>
      </c>
      <c r="AM9" s="78">
        <f t="shared" si="41"/>
        <v>212.92806484295849</v>
      </c>
      <c r="AN9" s="78">
        <f t="shared" si="41"/>
        <v>225.51671732522797</v>
      </c>
      <c r="AO9" s="78">
        <f t="shared" si="41"/>
        <v>231.45136778115503</v>
      </c>
      <c r="AP9" s="78">
        <f t="shared" si="41"/>
        <v>244.57953394123609</v>
      </c>
      <c r="AQ9" s="78">
        <f t="shared" si="41"/>
        <v>250.69402228976702</v>
      </c>
      <c r="AR9" s="78">
        <f t="shared" si="41"/>
        <v>256.80851063829789</v>
      </c>
      <c r="AS9" s="78">
        <f t="shared" si="41"/>
        <v>262.92299898682882</v>
      </c>
      <c r="AT9" s="78">
        <f t="shared" si="41"/>
        <v>276.95035460992915</v>
      </c>
      <c r="AU9" s="78">
        <f t="shared" si="41"/>
        <v>283.24468085106389</v>
      </c>
      <c r="AV9" s="78">
        <f t="shared" si="41"/>
        <v>289.53900709219863</v>
      </c>
      <c r="AW9" s="78">
        <f t="shared" si="41"/>
        <v>295.83333333333337</v>
      </c>
      <c r="AX9" s="78">
        <f t="shared" si="41"/>
        <v>302.12765957446817</v>
      </c>
      <c r="AY9" s="78">
        <f t="shared" si="41"/>
        <v>326.04609929078021</v>
      </c>
      <c r="AZ9" s="78">
        <f t="shared" si="41"/>
        <v>332.70010131712263</v>
      </c>
      <c r="BA9" s="78">
        <f t="shared" si="41"/>
        <v>339.35410334346506</v>
      </c>
      <c r="BB9" s="78">
        <f t="shared" si="41"/>
        <v>355.35967578520774</v>
      </c>
      <c r="BC9" s="78">
        <f t="shared" si="41"/>
        <v>362.19351570415409</v>
      </c>
      <c r="BD9" s="78">
        <f t="shared" si="41"/>
        <v>369.02735562310039</v>
      </c>
      <c r="BE9" s="78">
        <f t="shared" si="41"/>
        <v>375.86119554204669</v>
      </c>
      <c r="BF9" s="78">
        <f t="shared" si="41"/>
        <v>382.69503546099304</v>
      </c>
      <c r="BG9" s="78">
        <f t="shared" si="41"/>
        <v>389.52887537993934</v>
      </c>
      <c r="BH9" s="78">
        <f t="shared" si="41"/>
        <v>396.36271529888558</v>
      </c>
      <c r="BI9" s="78">
        <f t="shared" si="41"/>
        <v>403.19655521783187</v>
      </c>
      <c r="BJ9" s="78">
        <f t="shared" si="41"/>
        <v>410.03039513677822</v>
      </c>
      <c r="BK9" s="78">
        <f t="shared" si="41"/>
        <v>416.86423505572452</v>
      </c>
      <c r="BL9" s="78">
        <f t="shared" si="41"/>
        <v>423.69807497467076</v>
      </c>
      <c r="BM9" s="78">
        <f t="shared" si="41"/>
        <v>430.53191489361711</v>
      </c>
      <c r="BN9" s="78">
        <f t="shared" si="41"/>
        <v>437.36575481256341</v>
      </c>
      <c r="BO9" s="78">
        <f t="shared" ref="BO9:CZ9" si="42">BO8*2*PI()*BO3/(736*60)</f>
        <v>444.19959473150971</v>
      </c>
      <c r="BP9" s="78">
        <f t="shared" si="42"/>
        <v>451.03343465045606</v>
      </c>
      <c r="BQ9" s="78">
        <f t="shared" si="42"/>
        <v>457.86727456940235</v>
      </c>
      <c r="BR9" s="78">
        <f t="shared" si="42"/>
        <v>464.70111448834859</v>
      </c>
      <c r="BS9" s="78">
        <f t="shared" si="42"/>
        <v>471.53495440729495</v>
      </c>
      <c r="BT9" s="78">
        <f t="shared" si="42"/>
        <v>478.36879432624124</v>
      </c>
      <c r="BU9" s="78">
        <f t="shared" si="42"/>
        <v>485.20263424518754</v>
      </c>
      <c r="BV9" s="78">
        <f t="shared" si="42"/>
        <v>517.93313069908822</v>
      </c>
      <c r="BW9" s="78">
        <f t="shared" si="42"/>
        <v>538.2548125633233</v>
      </c>
      <c r="BX9" s="78">
        <f t="shared" si="42"/>
        <v>558.936170212766</v>
      </c>
      <c r="BY9" s="78">
        <f t="shared" si="42"/>
        <v>579.97720364741656</v>
      </c>
      <c r="BZ9" s="78">
        <f t="shared" si="42"/>
        <v>601.37791286727463</v>
      </c>
      <c r="CA9" s="78">
        <f t="shared" si="42"/>
        <v>623.13829787234056</v>
      </c>
      <c r="CB9" s="78">
        <f t="shared" si="42"/>
        <v>645.258358662614</v>
      </c>
      <c r="CC9" s="78">
        <f t="shared" si="42"/>
        <v>667.7380952380953</v>
      </c>
      <c r="CD9" s="78">
        <f t="shared" si="42"/>
        <v>676.19047619047626</v>
      </c>
      <c r="CE9" s="78">
        <f t="shared" si="42"/>
        <v>684.64285714285722</v>
      </c>
      <c r="CF9" s="78">
        <f t="shared" si="42"/>
        <v>693.09523809523819</v>
      </c>
      <c r="CG9" s="78">
        <f t="shared" si="42"/>
        <v>701.54761904761915</v>
      </c>
      <c r="CH9" s="78">
        <f t="shared" si="42"/>
        <v>710.00000000000011</v>
      </c>
      <c r="CI9" s="78">
        <f t="shared" si="42"/>
        <v>687.87993920972656</v>
      </c>
      <c r="CJ9" s="78">
        <f t="shared" si="42"/>
        <v>695.97264437689978</v>
      </c>
      <c r="CK9" s="78">
        <f t="shared" si="42"/>
        <v>688.41945288753811</v>
      </c>
      <c r="CL9" s="78">
        <f t="shared" si="42"/>
        <v>696.33232016210741</v>
      </c>
      <c r="CM9" s="78">
        <f t="shared" si="42"/>
        <v>704.24518743667682</v>
      </c>
      <c r="CN9" s="78">
        <f t="shared" si="42"/>
        <v>679.78723404255322</v>
      </c>
      <c r="CO9" s="78">
        <f t="shared" si="42"/>
        <v>687.340425531915</v>
      </c>
      <c r="CP9" s="78">
        <f t="shared" si="42"/>
        <v>694.89361702127667</v>
      </c>
      <c r="CQ9" s="78">
        <f t="shared" si="42"/>
        <v>685.72188449848034</v>
      </c>
      <c r="CR9" s="78">
        <f t="shared" si="42"/>
        <v>693.09523809523819</v>
      </c>
      <c r="CS9" s="78">
        <f t="shared" si="42"/>
        <v>0</v>
      </c>
      <c r="CT9" s="78">
        <f t="shared" si="42"/>
        <v>0</v>
      </c>
      <c r="CU9" s="78">
        <f t="shared" si="42"/>
        <v>0</v>
      </c>
      <c r="CV9" s="78">
        <f t="shared" si="42"/>
        <v>0</v>
      </c>
      <c r="CW9" s="78">
        <f t="shared" si="42"/>
        <v>0</v>
      </c>
      <c r="CX9" s="78">
        <f t="shared" si="42"/>
        <v>0</v>
      </c>
      <c r="CY9" s="78">
        <f t="shared" si="42"/>
        <v>0</v>
      </c>
      <c r="CZ9" s="78">
        <f t="shared" si="42"/>
        <v>0</v>
      </c>
    </row>
    <row r="10" spans="1:104" x14ac:dyDescent="0.25">
      <c r="A10" s="31" t="s">
        <v>204</v>
      </c>
      <c r="B10" s="59">
        <f>MAX(B8:CZS8)</f>
        <v>464.10718226618775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</row>
    <row r="11" spans="1:104" x14ac:dyDescent="0.25">
      <c r="A11" s="31" t="s">
        <v>205</v>
      </c>
      <c r="B11" s="57">
        <f>MAX(B9:CZ9)</f>
        <v>710.00000000000011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</row>
    <row r="12" spans="1:104" x14ac:dyDescent="0.25">
      <c r="A12" s="31" t="s">
        <v>200</v>
      </c>
      <c r="B12" s="87">
        <f>B8/'Torque Curve'!$B$5</f>
        <v>28.213202569373117</v>
      </c>
      <c r="C12" s="87">
        <f>C8/'Torque Curve'!$B$5</f>
        <v>28.213202569373117</v>
      </c>
      <c r="D12" s="87">
        <f>D8/'Torque Curve'!$B$5</f>
        <v>28.213202569373117</v>
      </c>
      <c r="E12" s="87">
        <f>E8/'Torque Curve'!$B$5</f>
        <v>28.213202569373117</v>
      </c>
      <c r="F12" s="87">
        <f>F8/'Torque Curve'!$B$5</f>
        <v>28.213202569373117</v>
      </c>
      <c r="G12" s="87">
        <f>G8/'Torque Curve'!$B$5</f>
        <v>28.213202569373117</v>
      </c>
      <c r="H12" s="87">
        <f>H8/'Torque Curve'!$B$5</f>
        <v>28.213202569373117</v>
      </c>
      <c r="I12" s="87">
        <f>I8/'Torque Curve'!$B$5</f>
        <v>28.213202569373117</v>
      </c>
      <c r="J12" s="87">
        <f>J8/'Torque Curve'!$B$5</f>
        <v>29.623862697841769</v>
      </c>
      <c r="K12" s="87">
        <f>K8/'Torque Curve'!$B$5</f>
        <v>31.034522826310425</v>
      </c>
      <c r="L12" s="87">
        <f>L8/'Torque Curve'!$B$5</f>
        <v>32.445182954779078</v>
      </c>
      <c r="M12" s="87">
        <f>M8/'Torque Curve'!$B$5</f>
        <v>33.855843083247734</v>
      </c>
      <c r="N12" s="87">
        <f>N8/'Torque Curve'!$B$5</f>
        <v>35.266503211716397</v>
      </c>
      <c r="O12" s="87">
        <f>O8/'Torque Curve'!$B$5</f>
        <v>35.266503211716397</v>
      </c>
      <c r="P12" s="87">
        <f>P8/'Torque Curve'!$B$5</f>
        <v>38.087823468653703</v>
      </c>
      <c r="Q12" s="87">
        <f>Q8/'Torque Curve'!$B$5</f>
        <v>38.087823468653703</v>
      </c>
      <c r="R12" s="87">
        <f>R8/'Torque Curve'!$B$5</f>
        <v>36.677163340185054</v>
      </c>
      <c r="S12" s="87">
        <f>S8/'Torque Curve'!$B$5</f>
        <v>36.677163340185054</v>
      </c>
      <c r="T12" s="87">
        <f>T8/'Torque Curve'!$B$5</f>
        <v>36.677163340185054</v>
      </c>
      <c r="U12" s="87">
        <f>U8/'Torque Curve'!$B$5</f>
        <v>36.677163340185054</v>
      </c>
      <c r="V12" s="87">
        <f>V8/'Torque Curve'!$B$5</f>
        <v>36.677163340185054</v>
      </c>
      <c r="W12" s="87">
        <f>W8/'Torque Curve'!$B$5</f>
        <v>36.677163340185054</v>
      </c>
      <c r="X12" s="87">
        <f>X8/'Torque Curve'!$B$5</f>
        <v>38.087823468653703</v>
      </c>
      <c r="Y12" s="87">
        <f>Y8/'Torque Curve'!$B$5</f>
        <v>38.087823468653703</v>
      </c>
      <c r="Z12" s="87">
        <f>Z8/'Torque Curve'!$B$5</f>
        <v>38.087823468653703</v>
      </c>
      <c r="AA12" s="87">
        <f>AA8/'Torque Curve'!$B$5</f>
        <v>38.087823468653703</v>
      </c>
      <c r="AB12" s="87">
        <f>AB8/'Torque Curve'!$B$5</f>
        <v>39.498483597122359</v>
      </c>
      <c r="AC12" s="87">
        <f>AC8/'Torque Curve'!$B$5</f>
        <v>39.498483597122359</v>
      </c>
      <c r="AD12" s="87">
        <f>AD8/'Torque Curve'!$B$5</f>
        <v>39.498483597122359</v>
      </c>
      <c r="AE12" s="87">
        <f>AE8/'Torque Curve'!$B$5</f>
        <v>40.909143725591022</v>
      </c>
      <c r="AF12" s="87">
        <f>AF8/'Torque Curve'!$B$5</f>
        <v>40.909143725591022</v>
      </c>
      <c r="AG12" s="87">
        <f>AG8/'Torque Curve'!$B$5</f>
        <v>42.319803854059671</v>
      </c>
      <c r="AH12" s="87">
        <f>AH8/'Torque Curve'!$B$5</f>
        <v>42.319803854059671</v>
      </c>
      <c r="AI12" s="87">
        <f>AI8/'Torque Curve'!$B$5</f>
        <v>42.319803854059671</v>
      </c>
      <c r="AJ12" s="87">
        <f>AJ8/'Torque Curve'!$B$5</f>
        <v>43.730463982528327</v>
      </c>
      <c r="AK12" s="87">
        <f>AK8/'Torque Curve'!$B$5</f>
        <v>43.730463982528327</v>
      </c>
      <c r="AL12" s="87">
        <f>AL8/'Torque Curve'!$B$5</f>
        <v>45.141124110996984</v>
      </c>
      <c r="AM12" s="87">
        <f>AM8/'Torque Curve'!$B$5</f>
        <v>45.141124110996984</v>
      </c>
      <c r="AN12" s="87">
        <f>AN8/'Torque Curve'!$B$5</f>
        <v>46.55178423946564</v>
      </c>
      <c r="AO12" s="87">
        <f>AO8/'Torque Curve'!$B$5</f>
        <v>46.55178423946564</v>
      </c>
      <c r="AP12" s="87">
        <f>AP8/'Torque Curve'!$B$5</f>
        <v>47.962444367934289</v>
      </c>
      <c r="AQ12" s="87">
        <f>AQ8/'Torque Curve'!$B$5</f>
        <v>47.962444367934289</v>
      </c>
      <c r="AR12" s="87">
        <f>AR8/'Torque Curve'!$B$5</f>
        <v>47.962444367934289</v>
      </c>
      <c r="AS12" s="87">
        <f>AS8/'Torque Curve'!$B$5</f>
        <v>47.962444367934289</v>
      </c>
      <c r="AT12" s="87">
        <f>AT8/'Torque Curve'!$B$5</f>
        <v>49.373104496402952</v>
      </c>
      <c r="AU12" s="87">
        <f>AU8/'Torque Curve'!$B$5</f>
        <v>49.373104496402952</v>
      </c>
      <c r="AV12" s="87">
        <f>AV8/'Torque Curve'!$B$5</f>
        <v>49.373104496402952</v>
      </c>
      <c r="AW12" s="87">
        <f>AW8/'Torque Curve'!$B$5</f>
        <v>49.373104496402952</v>
      </c>
      <c r="AX12" s="87">
        <f>AX8/'Torque Curve'!$B$5</f>
        <v>49.373104496402952</v>
      </c>
      <c r="AY12" s="87">
        <f>AY8/'Torque Curve'!$B$5</f>
        <v>52.194424753340265</v>
      </c>
      <c r="AZ12" s="87">
        <f>AZ8/'Torque Curve'!$B$5</f>
        <v>52.194424753340265</v>
      </c>
      <c r="BA12" s="87">
        <f>BA8/'Torque Curve'!$B$5</f>
        <v>52.194424753340265</v>
      </c>
      <c r="BB12" s="87">
        <f>BB8/'Torque Curve'!$B$5</f>
        <v>53.605084881808921</v>
      </c>
      <c r="BC12" s="87">
        <f>BC8/'Torque Curve'!$B$5</f>
        <v>53.605084881808921</v>
      </c>
      <c r="BD12" s="87">
        <f>BD8/'Torque Curve'!$B$5</f>
        <v>53.605084881808921</v>
      </c>
      <c r="BE12" s="87">
        <f>BE8/'Torque Curve'!$B$5</f>
        <v>53.605084881808921</v>
      </c>
      <c r="BF12" s="87">
        <f>BF8/'Torque Curve'!$B$5</f>
        <v>53.605084881808921</v>
      </c>
      <c r="BG12" s="87">
        <f>BG8/'Torque Curve'!$B$5</f>
        <v>53.605084881808921</v>
      </c>
      <c r="BH12" s="87">
        <f>BH8/'Torque Curve'!$B$5</f>
        <v>53.605084881808921</v>
      </c>
      <c r="BI12" s="87">
        <f>BI8/'Torque Curve'!$B$5</f>
        <v>53.605084881808921</v>
      </c>
      <c r="BJ12" s="87">
        <f>BJ8/'Torque Curve'!$B$5</f>
        <v>53.605084881808921</v>
      </c>
      <c r="BK12" s="87">
        <f>BK8/'Torque Curve'!$B$5</f>
        <v>53.605084881808921</v>
      </c>
      <c r="BL12" s="87">
        <f>BL8/'Torque Curve'!$B$5</f>
        <v>53.605084881808921</v>
      </c>
      <c r="BM12" s="87">
        <f>BM8/'Torque Curve'!$B$5</f>
        <v>53.605084881808921</v>
      </c>
      <c r="BN12" s="87">
        <f>BN8/'Torque Curve'!$B$5</f>
        <v>53.605084881808921</v>
      </c>
      <c r="BO12" s="87">
        <f>BO8/'Torque Curve'!$B$5</f>
        <v>53.605084881808921</v>
      </c>
      <c r="BP12" s="87">
        <f>BP8/'Torque Curve'!$B$5</f>
        <v>53.605084881808921</v>
      </c>
      <c r="BQ12" s="87">
        <f>BQ8/'Torque Curve'!$B$5</f>
        <v>53.605084881808921</v>
      </c>
      <c r="BR12" s="87">
        <f>BR8/'Torque Curve'!$B$5</f>
        <v>53.605084881808921</v>
      </c>
      <c r="BS12" s="87">
        <f>BS8/'Torque Curve'!$B$5</f>
        <v>53.605084881808921</v>
      </c>
      <c r="BT12" s="87">
        <f>BT8/'Torque Curve'!$B$5</f>
        <v>53.605084881808921</v>
      </c>
      <c r="BU12" s="87">
        <f>BU8/'Torque Curve'!$B$5</f>
        <v>53.605084881808921</v>
      </c>
      <c r="BV12" s="87">
        <f>BV8/'Torque Curve'!$B$5</f>
        <v>56.426405138746233</v>
      </c>
      <c r="BW12" s="87">
        <f>BW8/'Torque Curve'!$B$5</f>
        <v>57.837065267214882</v>
      </c>
      <c r="BX12" s="87">
        <f>BX8/'Torque Curve'!$B$5</f>
        <v>59.247725395683538</v>
      </c>
      <c r="BY12" s="87">
        <f>BY8/'Torque Curve'!$B$5</f>
        <v>60.658385524152202</v>
      </c>
      <c r="BZ12" s="87">
        <f>BZ8/'Torque Curve'!$B$5</f>
        <v>62.069045652620851</v>
      </c>
      <c r="CA12" s="87">
        <f>CA8/'Torque Curve'!$B$5</f>
        <v>63.479705781089514</v>
      </c>
      <c r="CB12" s="87">
        <f>CB8/'Torque Curve'!$B$5</f>
        <v>64.890365909558156</v>
      </c>
      <c r="CC12" s="87">
        <f>CC8/'Torque Curve'!$B$5</f>
        <v>66.301026038026819</v>
      </c>
      <c r="CD12" s="87">
        <f>CD8/'Torque Curve'!$B$5</f>
        <v>66.301026038026819</v>
      </c>
      <c r="CE12" s="87">
        <f>CE8/'Torque Curve'!$B$5</f>
        <v>66.301026038026819</v>
      </c>
      <c r="CF12" s="87">
        <f>CF8/'Torque Curve'!$B$5</f>
        <v>66.301026038026819</v>
      </c>
      <c r="CG12" s="87">
        <f>CG8/'Torque Curve'!$B$5</f>
        <v>66.301026038026819</v>
      </c>
      <c r="CH12" s="87">
        <f>CH8/'Torque Curve'!$B$5</f>
        <v>66.301026038026819</v>
      </c>
      <c r="CI12" s="87">
        <f>CI8/'Torque Curve'!$B$5</f>
        <v>63.479705781089514</v>
      </c>
      <c r="CJ12" s="87">
        <f>CJ8/'Torque Curve'!$B$5</f>
        <v>63.479705781089514</v>
      </c>
      <c r="CK12" s="87">
        <f>CK8/'Torque Curve'!$B$5</f>
        <v>62.069045652620851</v>
      </c>
      <c r="CL12" s="87">
        <f>CL8/'Torque Curve'!$B$5</f>
        <v>62.069045652620851</v>
      </c>
      <c r="CM12" s="87">
        <f>CM8/'Torque Curve'!$B$5</f>
        <v>62.069045652620851</v>
      </c>
      <c r="CN12" s="87">
        <f>CN8/'Torque Curve'!$B$5</f>
        <v>59.247725395683538</v>
      </c>
      <c r="CO12" s="87">
        <f>CO8/'Torque Curve'!$B$5</f>
        <v>59.247725395683538</v>
      </c>
      <c r="CP12" s="87">
        <f>CP8/'Torque Curve'!$B$5</f>
        <v>59.247725395683538</v>
      </c>
      <c r="CQ12" s="87">
        <f>CQ8/'Torque Curve'!$B$5</f>
        <v>57.837065267214882</v>
      </c>
      <c r="CR12" s="87">
        <f>CR8/'Torque Curve'!$B$5</f>
        <v>57.837065267214882</v>
      </c>
      <c r="CS12" s="87">
        <f>CS8/'Torque Curve'!$B$5</f>
        <v>0</v>
      </c>
      <c r="CT12" s="87">
        <f>CT8/'Torque Curve'!$B$5</f>
        <v>0</v>
      </c>
      <c r="CU12" s="87">
        <f>CU8/'Torque Curve'!$B$5</f>
        <v>0</v>
      </c>
      <c r="CV12" s="87">
        <f>CV8/'Torque Curve'!$B$5</f>
        <v>0</v>
      </c>
      <c r="CW12" s="87">
        <f>CW8/'Torque Curve'!$B$5</f>
        <v>0</v>
      </c>
      <c r="CX12" s="87">
        <f>CX8/'Torque Curve'!$B$5</f>
        <v>0</v>
      </c>
      <c r="CY12" s="87">
        <f>CY8/'Torque Curve'!$B$5</f>
        <v>0</v>
      </c>
      <c r="CZ12" s="87">
        <f>CZ8/'Torque Curve'!$B$5</f>
        <v>0</v>
      </c>
    </row>
    <row r="13" spans="1:104" x14ac:dyDescent="0.25">
      <c r="A13" s="31" t="s">
        <v>171</v>
      </c>
      <c r="B13" s="69" t="str">
        <f>DEC2HEX(B12)</f>
        <v>1C</v>
      </c>
      <c r="C13" s="69" t="str">
        <f t="shared" ref="C13:BN13" si="43">DEC2HEX(C12)</f>
        <v>1C</v>
      </c>
      <c r="D13" s="69" t="str">
        <f t="shared" si="43"/>
        <v>1C</v>
      </c>
      <c r="E13" s="69" t="str">
        <f t="shared" si="43"/>
        <v>1C</v>
      </c>
      <c r="F13" s="69" t="str">
        <f t="shared" si="43"/>
        <v>1C</v>
      </c>
      <c r="G13" s="69" t="str">
        <f t="shared" si="43"/>
        <v>1C</v>
      </c>
      <c r="H13" s="69" t="str">
        <f t="shared" si="43"/>
        <v>1C</v>
      </c>
      <c r="I13" s="69" t="str">
        <f t="shared" si="43"/>
        <v>1C</v>
      </c>
      <c r="J13" s="69" t="str">
        <f t="shared" si="43"/>
        <v>1D</v>
      </c>
      <c r="K13" s="69" t="str">
        <f t="shared" si="43"/>
        <v>1F</v>
      </c>
      <c r="L13" s="69" t="str">
        <f t="shared" si="43"/>
        <v>20</v>
      </c>
      <c r="M13" s="69" t="str">
        <f t="shared" si="43"/>
        <v>21</v>
      </c>
      <c r="N13" s="69" t="str">
        <f t="shared" si="43"/>
        <v>23</v>
      </c>
      <c r="O13" s="69" t="str">
        <f t="shared" si="43"/>
        <v>23</v>
      </c>
      <c r="P13" s="69" t="str">
        <f t="shared" si="43"/>
        <v>26</v>
      </c>
      <c r="Q13" s="69" t="str">
        <f t="shared" si="43"/>
        <v>26</v>
      </c>
      <c r="R13" s="69" t="str">
        <f t="shared" si="43"/>
        <v>24</v>
      </c>
      <c r="S13" s="69" t="str">
        <f t="shared" si="43"/>
        <v>24</v>
      </c>
      <c r="T13" s="69" t="str">
        <f t="shared" si="43"/>
        <v>24</v>
      </c>
      <c r="U13" s="69" t="str">
        <f t="shared" si="43"/>
        <v>24</v>
      </c>
      <c r="V13" s="69" t="str">
        <f t="shared" si="43"/>
        <v>24</v>
      </c>
      <c r="W13" s="69" t="str">
        <f t="shared" si="43"/>
        <v>24</v>
      </c>
      <c r="X13" s="69" t="str">
        <f t="shared" si="43"/>
        <v>26</v>
      </c>
      <c r="Y13" s="69" t="str">
        <f t="shared" si="43"/>
        <v>26</v>
      </c>
      <c r="Z13" s="69" t="str">
        <f t="shared" si="43"/>
        <v>26</v>
      </c>
      <c r="AA13" s="69" t="str">
        <f t="shared" si="43"/>
        <v>26</v>
      </c>
      <c r="AB13" s="69" t="str">
        <f t="shared" si="43"/>
        <v>27</v>
      </c>
      <c r="AC13" s="69" t="str">
        <f t="shared" si="43"/>
        <v>27</v>
      </c>
      <c r="AD13" s="69" t="str">
        <f t="shared" si="43"/>
        <v>27</v>
      </c>
      <c r="AE13" s="69" t="str">
        <f t="shared" si="43"/>
        <v>28</v>
      </c>
      <c r="AF13" s="69" t="str">
        <f t="shared" si="43"/>
        <v>28</v>
      </c>
      <c r="AG13" s="69" t="str">
        <f t="shared" si="43"/>
        <v>2A</v>
      </c>
      <c r="AH13" s="69" t="str">
        <f t="shared" si="43"/>
        <v>2A</v>
      </c>
      <c r="AI13" s="69" t="str">
        <f t="shared" si="43"/>
        <v>2A</v>
      </c>
      <c r="AJ13" s="69" t="str">
        <f t="shared" si="43"/>
        <v>2B</v>
      </c>
      <c r="AK13" s="69" t="str">
        <f t="shared" si="43"/>
        <v>2B</v>
      </c>
      <c r="AL13" s="69" t="str">
        <f t="shared" si="43"/>
        <v>2D</v>
      </c>
      <c r="AM13" s="69" t="str">
        <f t="shared" si="43"/>
        <v>2D</v>
      </c>
      <c r="AN13" s="69" t="str">
        <f t="shared" si="43"/>
        <v>2E</v>
      </c>
      <c r="AO13" s="69" t="str">
        <f t="shared" si="43"/>
        <v>2E</v>
      </c>
      <c r="AP13" s="69" t="str">
        <f t="shared" si="43"/>
        <v>2F</v>
      </c>
      <c r="AQ13" s="69" t="str">
        <f t="shared" si="43"/>
        <v>2F</v>
      </c>
      <c r="AR13" s="69" t="str">
        <f t="shared" si="43"/>
        <v>2F</v>
      </c>
      <c r="AS13" s="69" t="str">
        <f t="shared" si="43"/>
        <v>2F</v>
      </c>
      <c r="AT13" s="69" t="str">
        <f t="shared" si="43"/>
        <v>31</v>
      </c>
      <c r="AU13" s="69" t="str">
        <f t="shared" si="43"/>
        <v>31</v>
      </c>
      <c r="AV13" s="69" t="str">
        <f t="shared" si="43"/>
        <v>31</v>
      </c>
      <c r="AW13" s="69" t="str">
        <f t="shared" si="43"/>
        <v>31</v>
      </c>
      <c r="AX13" s="69" t="str">
        <f t="shared" si="43"/>
        <v>31</v>
      </c>
      <c r="AY13" s="69" t="str">
        <f t="shared" si="43"/>
        <v>34</v>
      </c>
      <c r="AZ13" s="69" t="str">
        <f t="shared" si="43"/>
        <v>34</v>
      </c>
      <c r="BA13" s="69" t="str">
        <f t="shared" si="43"/>
        <v>34</v>
      </c>
      <c r="BB13" s="69" t="str">
        <f t="shared" si="43"/>
        <v>35</v>
      </c>
      <c r="BC13" s="69" t="str">
        <f t="shared" si="43"/>
        <v>35</v>
      </c>
      <c r="BD13" s="69" t="str">
        <f t="shared" si="43"/>
        <v>35</v>
      </c>
      <c r="BE13" s="69" t="str">
        <f t="shared" si="43"/>
        <v>35</v>
      </c>
      <c r="BF13" s="69" t="str">
        <f t="shared" si="43"/>
        <v>35</v>
      </c>
      <c r="BG13" s="69" t="str">
        <f t="shared" si="43"/>
        <v>35</v>
      </c>
      <c r="BH13" s="69" t="str">
        <f t="shared" si="43"/>
        <v>35</v>
      </c>
      <c r="BI13" s="69" t="str">
        <f t="shared" si="43"/>
        <v>35</v>
      </c>
      <c r="BJ13" s="69" t="str">
        <f t="shared" si="43"/>
        <v>35</v>
      </c>
      <c r="BK13" s="69" t="str">
        <f t="shared" si="43"/>
        <v>35</v>
      </c>
      <c r="BL13" s="69" t="str">
        <f t="shared" si="43"/>
        <v>35</v>
      </c>
      <c r="BM13" s="69" t="str">
        <f t="shared" si="43"/>
        <v>35</v>
      </c>
      <c r="BN13" s="69" t="str">
        <f t="shared" si="43"/>
        <v>35</v>
      </c>
      <c r="BO13" s="69" t="str">
        <f t="shared" ref="BO13:CZ13" si="44">DEC2HEX(BO12)</f>
        <v>35</v>
      </c>
      <c r="BP13" s="69" t="str">
        <f t="shared" si="44"/>
        <v>35</v>
      </c>
      <c r="BQ13" s="69" t="str">
        <f t="shared" si="44"/>
        <v>35</v>
      </c>
      <c r="BR13" s="69" t="str">
        <f t="shared" si="44"/>
        <v>35</v>
      </c>
      <c r="BS13" s="69" t="str">
        <f t="shared" si="44"/>
        <v>35</v>
      </c>
      <c r="BT13" s="69" t="str">
        <f t="shared" si="44"/>
        <v>35</v>
      </c>
      <c r="BU13" s="69" t="str">
        <f t="shared" si="44"/>
        <v>35</v>
      </c>
      <c r="BV13" s="69" t="str">
        <f t="shared" si="44"/>
        <v>38</v>
      </c>
      <c r="BW13" s="69" t="str">
        <f t="shared" si="44"/>
        <v>39</v>
      </c>
      <c r="BX13" s="69" t="str">
        <f t="shared" si="44"/>
        <v>3B</v>
      </c>
      <c r="BY13" s="69" t="str">
        <f t="shared" si="44"/>
        <v>3C</v>
      </c>
      <c r="BZ13" s="69" t="str">
        <f t="shared" si="44"/>
        <v>3E</v>
      </c>
      <c r="CA13" s="69" t="str">
        <f t="shared" si="44"/>
        <v>3F</v>
      </c>
      <c r="CB13" s="69" t="str">
        <f t="shared" si="44"/>
        <v>40</v>
      </c>
      <c r="CC13" s="69" t="str">
        <f t="shared" si="44"/>
        <v>42</v>
      </c>
      <c r="CD13" s="69" t="str">
        <f t="shared" si="44"/>
        <v>42</v>
      </c>
      <c r="CE13" s="69" t="str">
        <f t="shared" si="44"/>
        <v>42</v>
      </c>
      <c r="CF13" s="69" t="str">
        <f t="shared" si="44"/>
        <v>42</v>
      </c>
      <c r="CG13" s="69" t="str">
        <f t="shared" si="44"/>
        <v>42</v>
      </c>
      <c r="CH13" s="69" t="str">
        <f t="shared" si="44"/>
        <v>42</v>
      </c>
      <c r="CI13" s="69" t="str">
        <f t="shared" si="44"/>
        <v>3F</v>
      </c>
      <c r="CJ13" s="69" t="str">
        <f t="shared" si="44"/>
        <v>3F</v>
      </c>
      <c r="CK13" s="69" t="str">
        <f t="shared" si="44"/>
        <v>3E</v>
      </c>
      <c r="CL13" s="69" t="str">
        <f t="shared" si="44"/>
        <v>3E</v>
      </c>
      <c r="CM13" s="69" t="str">
        <f t="shared" si="44"/>
        <v>3E</v>
      </c>
      <c r="CN13" s="69" t="str">
        <f t="shared" si="44"/>
        <v>3B</v>
      </c>
      <c r="CO13" s="69" t="str">
        <f t="shared" si="44"/>
        <v>3B</v>
      </c>
      <c r="CP13" s="69" t="str">
        <f t="shared" si="44"/>
        <v>3B</v>
      </c>
      <c r="CQ13" s="69" t="str">
        <f t="shared" si="44"/>
        <v>39</v>
      </c>
      <c r="CR13" s="69" t="str">
        <f t="shared" si="44"/>
        <v>39</v>
      </c>
      <c r="CS13" s="69" t="str">
        <f t="shared" si="44"/>
        <v>0</v>
      </c>
      <c r="CT13" s="69" t="str">
        <f t="shared" si="44"/>
        <v>0</v>
      </c>
      <c r="CU13" s="69" t="str">
        <f t="shared" si="44"/>
        <v>0</v>
      </c>
      <c r="CV13" s="69" t="str">
        <f t="shared" si="44"/>
        <v>0</v>
      </c>
      <c r="CW13" s="69" t="str">
        <f t="shared" si="44"/>
        <v>0</v>
      </c>
      <c r="CX13" s="69" t="str">
        <f t="shared" si="44"/>
        <v>0</v>
      </c>
      <c r="CY13" s="69" t="str">
        <f t="shared" si="44"/>
        <v>0</v>
      </c>
      <c r="CZ13" s="69" t="str">
        <f t="shared" si="44"/>
        <v>0</v>
      </c>
    </row>
    <row r="14" spans="1:104" x14ac:dyDescent="0.25">
      <c r="A14" s="31" t="s">
        <v>172</v>
      </c>
      <c r="B14" s="79" t="str">
        <f>IF(B12=0,"",CHAR(B12))</f>
        <v>_x001C_</v>
      </c>
      <c r="C14" s="69" t="str">
        <f t="shared" ref="C14:BN14" si="45">IF(C12=0,"",CHAR(C12))</f>
        <v>_x001C_</v>
      </c>
      <c r="D14" s="69" t="str">
        <f t="shared" si="45"/>
        <v>_x001C_</v>
      </c>
      <c r="E14" s="69" t="str">
        <f t="shared" si="45"/>
        <v>_x001C_</v>
      </c>
      <c r="F14" s="69" t="str">
        <f t="shared" si="45"/>
        <v>_x001C_</v>
      </c>
      <c r="G14" s="69" t="str">
        <f t="shared" si="45"/>
        <v>_x001C_</v>
      </c>
      <c r="H14" s="69" t="str">
        <f t="shared" si="45"/>
        <v>_x001C_</v>
      </c>
      <c r="I14" s="69" t="str">
        <f t="shared" si="45"/>
        <v>_x001C_</v>
      </c>
      <c r="J14" s="69" t="str">
        <f t="shared" si="45"/>
        <v>_x001D_</v>
      </c>
      <c r="K14" s="69" t="str">
        <f t="shared" si="45"/>
        <v>_x001F_</v>
      </c>
      <c r="L14" s="69" t="str">
        <f t="shared" si="45"/>
        <v xml:space="preserve"> </v>
      </c>
      <c r="M14" s="69" t="str">
        <f t="shared" si="45"/>
        <v>!</v>
      </c>
      <c r="N14" s="69" t="str">
        <f t="shared" si="45"/>
        <v>#</v>
      </c>
      <c r="O14" s="69" t="str">
        <f t="shared" si="45"/>
        <v>#</v>
      </c>
      <c r="P14" s="69" t="str">
        <f t="shared" si="45"/>
        <v>&amp;</v>
      </c>
      <c r="Q14" s="69" t="str">
        <f t="shared" si="45"/>
        <v>&amp;</v>
      </c>
      <c r="R14" s="69" t="str">
        <f t="shared" si="45"/>
        <v>$</v>
      </c>
      <c r="S14" s="69" t="str">
        <f t="shared" si="45"/>
        <v>$</v>
      </c>
      <c r="T14" s="69" t="str">
        <f t="shared" si="45"/>
        <v>$</v>
      </c>
      <c r="U14" s="69" t="str">
        <f t="shared" si="45"/>
        <v>$</v>
      </c>
      <c r="V14" s="69" t="str">
        <f t="shared" si="45"/>
        <v>$</v>
      </c>
      <c r="W14" s="69" t="str">
        <f t="shared" si="45"/>
        <v>$</v>
      </c>
      <c r="X14" s="69" t="str">
        <f t="shared" si="45"/>
        <v>&amp;</v>
      </c>
      <c r="Y14" s="69" t="str">
        <f t="shared" si="45"/>
        <v>&amp;</v>
      </c>
      <c r="Z14" s="69" t="str">
        <f t="shared" si="45"/>
        <v>&amp;</v>
      </c>
      <c r="AA14" s="69" t="str">
        <f t="shared" si="45"/>
        <v>&amp;</v>
      </c>
      <c r="AB14" s="69" t="str">
        <f t="shared" si="45"/>
        <v>'</v>
      </c>
      <c r="AC14" s="69" t="str">
        <f t="shared" si="45"/>
        <v>'</v>
      </c>
      <c r="AD14" s="69" t="str">
        <f t="shared" si="45"/>
        <v>'</v>
      </c>
      <c r="AE14" s="69" t="str">
        <f t="shared" si="45"/>
        <v>(</v>
      </c>
      <c r="AF14" s="69" t="str">
        <f t="shared" si="45"/>
        <v>(</v>
      </c>
      <c r="AG14" s="69" t="str">
        <f t="shared" si="45"/>
        <v>*</v>
      </c>
      <c r="AH14" s="69" t="str">
        <f t="shared" si="45"/>
        <v>*</v>
      </c>
      <c r="AI14" s="69" t="str">
        <f t="shared" si="45"/>
        <v>*</v>
      </c>
      <c r="AJ14" s="69" t="str">
        <f t="shared" si="45"/>
        <v>+</v>
      </c>
      <c r="AK14" s="69" t="str">
        <f t="shared" si="45"/>
        <v>+</v>
      </c>
      <c r="AL14" s="69" t="str">
        <f t="shared" si="45"/>
        <v>-</v>
      </c>
      <c r="AM14" s="69" t="str">
        <f t="shared" si="45"/>
        <v>-</v>
      </c>
      <c r="AN14" s="69" t="str">
        <f t="shared" si="45"/>
        <v>.</v>
      </c>
      <c r="AO14" s="69" t="str">
        <f t="shared" si="45"/>
        <v>.</v>
      </c>
      <c r="AP14" s="69" t="str">
        <f t="shared" si="45"/>
        <v>/</v>
      </c>
      <c r="AQ14" s="69" t="str">
        <f t="shared" si="45"/>
        <v>/</v>
      </c>
      <c r="AR14" s="69" t="str">
        <f t="shared" si="45"/>
        <v>/</v>
      </c>
      <c r="AS14" s="69" t="str">
        <f t="shared" si="45"/>
        <v>/</v>
      </c>
      <c r="AT14" s="69" t="str">
        <f t="shared" si="45"/>
        <v>1</v>
      </c>
      <c r="AU14" s="69" t="str">
        <f t="shared" si="45"/>
        <v>1</v>
      </c>
      <c r="AV14" s="69" t="str">
        <f t="shared" si="45"/>
        <v>1</v>
      </c>
      <c r="AW14" s="69" t="str">
        <f t="shared" si="45"/>
        <v>1</v>
      </c>
      <c r="AX14" s="69" t="str">
        <f t="shared" si="45"/>
        <v>1</v>
      </c>
      <c r="AY14" s="69" t="str">
        <f t="shared" si="45"/>
        <v>4</v>
      </c>
      <c r="AZ14" s="69" t="str">
        <f t="shared" si="45"/>
        <v>4</v>
      </c>
      <c r="BA14" s="69" t="str">
        <f t="shared" si="45"/>
        <v>4</v>
      </c>
      <c r="BB14" s="69" t="str">
        <f t="shared" si="45"/>
        <v>5</v>
      </c>
      <c r="BC14" s="69" t="str">
        <f t="shared" si="45"/>
        <v>5</v>
      </c>
      <c r="BD14" s="69" t="str">
        <f t="shared" si="45"/>
        <v>5</v>
      </c>
      <c r="BE14" s="69" t="str">
        <f t="shared" si="45"/>
        <v>5</v>
      </c>
      <c r="BF14" s="69" t="str">
        <f t="shared" si="45"/>
        <v>5</v>
      </c>
      <c r="BG14" s="69" t="str">
        <f t="shared" si="45"/>
        <v>5</v>
      </c>
      <c r="BH14" s="69" t="str">
        <f t="shared" si="45"/>
        <v>5</v>
      </c>
      <c r="BI14" s="69" t="str">
        <f t="shared" si="45"/>
        <v>5</v>
      </c>
      <c r="BJ14" s="69" t="str">
        <f t="shared" si="45"/>
        <v>5</v>
      </c>
      <c r="BK14" s="69" t="str">
        <f t="shared" si="45"/>
        <v>5</v>
      </c>
      <c r="BL14" s="69" t="str">
        <f t="shared" si="45"/>
        <v>5</v>
      </c>
      <c r="BM14" s="69" t="str">
        <f t="shared" si="45"/>
        <v>5</v>
      </c>
      <c r="BN14" s="69" t="str">
        <f t="shared" si="45"/>
        <v>5</v>
      </c>
      <c r="BO14" s="69" t="str">
        <f t="shared" ref="BO14:CZ14" si="46">IF(BO12=0,"",CHAR(BO12))</f>
        <v>5</v>
      </c>
      <c r="BP14" s="69" t="str">
        <f t="shared" si="46"/>
        <v>5</v>
      </c>
      <c r="BQ14" s="69" t="str">
        <f t="shared" si="46"/>
        <v>5</v>
      </c>
      <c r="BR14" s="69" t="str">
        <f t="shared" si="46"/>
        <v>5</v>
      </c>
      <c r="BS14" s="69" t="str">
        <f t="shared" si="46"/>
        <v>5</v>
      </c>
      <c r="BT14" s="69" t="str">
        <f t="shared" si="46"/>
        <v>5</v>
      </c>
      <c r="BU14" s="69" t="str">
        <f t="shared" si="46"/>
        <v>5</v>
      </c>
      <c r="BV14" s="69" t="str">
        <f t="shared" si="46"/>
        <v>8</v>
      </c>
      <c r="BW14" s="69" t="str">
        <f t="shared" si="46"/>
        <v>9</v>
      </c>
      <c r="BX14" s="69" t="str">
        <f t="shared" si="46"/>
        <v>;</v>
      </c>
      <c r="BY14" s="69" t="str">
        <f t="shared" si="46"/>
        <v>&lt;</v>
      </c>
      <c r="BZ14" s="69" t="str">
        <f t="shared" si="46"/>
        <v>&gt;</v>
      </c>
      <c r="CA14" s="69" t="str">
        <f t="shared" si="46"/>
        <v>?</v>
      </c>
      <c r="CB14" s="69" t="str">
        <f t="shared" si="46"/>
        <v>@</v>
      </c>
      <c r="CC14" s="69" t="str">
        <f t="shared" si="46"/>
        <v>B</v>
      </c>
      <c r="CD14" s="69" t="str">
        <f t="shared" si="46"/>
        <v>B</v>
      </c>
      <c r="CE14" s="69" t="str">
        <f t="shared" si="46"/>
        <v>B</v>
      </c>
      <c r="CF14" s="69" t="str">
        <f t="shared" si="46"/>
        <v>B</v>
      </c>
      <c r="CG14" s="69" t="str">
        <f t="shared" si="46"/>
        <v>B</v>
      </c>
      <c r="CH14" s="69" t="str">
        <f t="shared" si="46"/>
        <v>B</v>
      </c>
      <c r="CI14" s="69" t="str">
        <f t="shared" si="46"/>
        <v>?</v>
      </c>
      <c r="CJ14" s="69" t="str">
        <f t="shared" si="46"/>
        <v>?</v>
      </c>
      <c r="CK14" s="69" t="str">
        <f t="shared" si="46"/>
        <v>&gt;</v>
      </c>
      <c r="CL14" s="69" t="str">
        <f t="shared" si="46"/>
        <v>&gt;</v>
      </c>
      <c r="CM14" s="69" t="str">
        <f t="shared" si="46"/>
        <v>&gt;</v>
      </c>
      <c r="CN14" s="69" t="str">
        <f t="shared" si="46"/>
        <v>;</v>
      </c>
      <c r="CO14" s="69" t="str">
        <f t="shared" si="46"/>
        <v>;</v>
      </c>
      <c r="CP14" s="69" t="str">
        <f t="shared" si="46"/>
        <v>;</v>
      </c>
      <c r="CQ14" s="69" t="str">
        <f t="shared" si="46"/>
        <v>9</v>
      </c>
      <c r="CR14" s="69" t="str">
        <f t="shared" si="46"/>
        <v>9</v>
      </c>
      <c r="CS14" s="69" t="str">
        <f t="shared" si="46"/>
        <v/>
      </c>
      <c r="CT14" s="69" t="str">
        <f t="shared" si="46"/>
        <v/>
      </c>
      <c r="CU14" s="69" t="str">
        <f t="shared" si="46"/>
        <v/>
      </c>
      <c r="CV14" s="69" t="str">
        <f t="shared" si="46"/>
        <v/>
      </c>
      <c r="CW14" s="69" t="str">
        <f t="shared" si="46"/>
        <v/>
      </c>
      <c r="CX14" s="69" t="str">
        <f t="shared" si="46"/>
        <v/>
      </c>
      <c r="CY14" s="69" t="str">
        <f t="shared" si="46"/>
        <v/>
      </c>
      <c r="CZ14" s="69" t="str">
        <f t="shared" si="46"/>
        <v/>
      </c>
    </row>
    <row r="15" spans="1:104" x14ac:dyDescent="0.25">
      <c r="A15" s="31" t="s">
        <v>141</v>
      </c>
      <c r="B15" s="81" t="str">
        <f>B14&amp;C14&amp;D14&amp;E14&amp;F14&amp;G14&amp;H14&amp;I14&amp;J14&amp;K14&amp;L14&amp;M14&amp;N14&amp;O14&amp;P14&amp;Q14&amp;R14&amp;S14&amp;T14&amp;U14&amp;V14&amp;W14&amp;X14&amp;Y14&amp;Z14&amp;AA14&amp;AB14&amp;AC14&amp;AD14&amp;AE14&amp;AF14&amp;AG14&amp;AH14&amp;AI14&amp;AJ14&amp;AK14&amp;AL14&amp;AM14&amp;AN14&amp;AO14&amp;AP14&amp;AQ14&amp;AR14&amp;AS14&amp;AT14&amp;AU14&amp;AV14&amp;AW14&amp;AX14&amp;AY14&amp;AZ14&amp;BA14&amp;BB14&amp;BC14&amp;BD14&amp;BE14&amp;BF14&amp;BG14&amp;BH14&amp;BI14&amp;BJ14&amp;BK14&amp;BL14&amp;BM14&amp;BN14&amp;BO14&amp;BP14&amp;BQ14&amp;BR14&amp;BS14&amp;BT14&amp;BU14&amp;BV14&amp;BW14&amp;BX14&amp;BY14&amp;BZ14&amp;CA14&amp;CB14&amp;CC14&amp;CD14&amp;CE14&amp;CF14&amp;CG14&amp;CH14&amp;CI14&amp;CJ14&amp;CK14&amp;CL14&amp;CM14&amp;CN14&amp;CO14&amp;CP14&amp;CQ14&amp;CR14&amp;CS14&amp;CT14&amp;CU14&amp;CV14&amp;CW14&amp;CX14&amp;CY14&amp;CZ14</f>
        <v>_x001C__x001C__x001C__x001C__x001C__x001C__x001C__x001C__x001D__x001F_ !##&amp;&amp;$$$$$$&amp;&amp;&amp;&amp;'''((***++--..////111114445555555555555555555589;&lt;&gt;?@BBBBBB??&gt;&gt;&gt;;;;99</v>
      </c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3"/>
      <c r="S15" s="82"/>
      <c r="T15" s="82"/>
      <c r="U15" s="82"/>
      <c r="V15" s="82"/>
      <c r="W15" s="82"/>
      <c r="X15" s="82"/>
      <c r="Y15" s="82"/>
      <c r="Z15" s="83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0"/>
      <c r="CY15" s="80"/>
      <c r="CZ15" s="80"/>
    </row>
    <row r="16" spans="1:104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</row>
    <row r="17" spans="1:104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</row>
    <row r="18" spans="1:104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</row>
    <row r="19" spans="1:104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7"/>
    </row>
    <row r="20" spans="1:104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</row>
    <row r="21" spans="1:104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</row>
    <row r="22" spans="1:104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</row>
    <row r="23" spans="1:104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</row>
    <row r="24" spans="1:104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</row>
    <row r="25" spans="1:104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</row>
    <row r="26" spans="1:104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</row>
    <row r="27" spans="1:104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</row>
    <row r="28" spans="1:104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</row>
    <row r="29" spans="1:104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</row>
    <row r="30" spans="1:104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</row>
    <row r="31" spans="1:104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</row>
    <row r="32" spans="1:104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showGridLines="0" workbookViewId="0">
      <selection activeCell="H3" sqref="H3"/>
    </sheetView>
  </sheetViews>
  <sheetFormatPr baseColWidth="10" defaultRowHeight="15" x14ac:dyDescent="0.25"/>
  <cols>
    <col min="1" max="16384" width="11.42578125" style="1"/>
  </cols>
  <sheetData>
    <row r="1" spans="1:17" x14ac:dyDescent="0.25">
      <c r="A1" s="31" t="s">
        <v>44</v>
      </c>
      <c r="B1" s="55">
        <v>442</v>
      </c>
      <c r="C1" s="31" t="s">
        <v>50</v>
      </c>
      <c r="D1" s="55">
        <v>147</v>
      </c>
      <c r="E1" s="31" t="s">
        <v>48</v>
      </c>
      <c r="F1" s="55">
        <v>539</v>
      </c>
      <c r="G1" s="31" t="s">
        <v>46</v>
      </c>
      <c r="H1" s="55">
        <v>120</v>
      </c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25">
      <c r="A2" s="31" t="s">
        <v>45</v>
      </c>
      <c r="B2" s="55">
        <v>442</v>
      </c>
      <c r="C2" s="31" t="s">
        <v>51</v>
      </c>
      <c r="D2" s="55">
        <v>147</v>
      </c>
      <c r="E2" s="31" t="s">
        <v>49</v>
      </c>
      <c r="F2" s="55">
        <v>-747</v>
      </c>
      <c r="G2" s="31" t="s">
        <v>47</v>
      </c>
      <c r="H2" s="55">
        <v>160</v>
      </c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25">
      <c r="A3" s="31" t="s">
        <v>202</v>
      </c>
      <c r="B3" s="55">
        <v>260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25">
      <c r="A6" s="31" t="s">
        <v>43</v>
      </c>
      <c r="B6" s="31" t="s">
        <v>17</v>
      </c>
      <c r="C6" s="31" t="s">
        <v>18</v>
      </c>
      <c r="D6" s="31" t="s">
        <v>19</v>
      </c>
      <c r="E6" s="31" t="s">
        <v>52</v>
      </c>
      <c r="F6" s="31" t="s">
        <v>17</v>
      </c>
      <c r="G6" s="31" t="s">
        <v>18</v>
      </c>
      <c r="H6" s="31" t="s">
        <v>19</v>
      </c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25">
      <c r="A7" s="17"/>
      <c r="B7" s="69">
        <f>B10+H1</f>
        <v>-322</v>
      </c>
      <c r="C7" s="69">
        <f>D1</f>
        <v>147</v>
      </c>
      <c r="D7" s="69">
        <f>F1</f>
        <v>539</v>
      </c>
      <c r="E7" s="17"/>
      <c r="F7" s="69">
        <f>-B7</f>
        <v>322</v>
      </c>
      <c r="G7" s="69">
        <f>C7</f>
        <v>147</v>
      </c>
      <c r="H7" s="69">
        <f>D7</f>
        <v>539</v>
      </c>
      <c r="I7" s="17"/>
      <c r="J7" s="17"/>
      <c r="K7" s="17"/>
      <c r="L7" s="17"/>
      <c r="M7" s="17"/>
      <c r="N7" s="17"/>
      <c r="O7" s="17"/>
      <c r="P7" s="17"/>
      <c r="Q7" s="17"/>
    </row>
    <row r="8" spans="1:17" x14ac:dyDescent="0.25">
      <c r="A8" s="17"/>
      <c r="B8" s="69">
        <f>B7</f>
        <v>-322</v>
      </c>
      <c r="C8" s="69">
        <f>C7+B3/2</f>
        <v>277</v>
      </c>
      <c r="D8" s="69">
        <f>D7</f>
        <v>539</v>
      </c>
      <c r="E8" s="17"/>
      <c r="F8" s="69">
        <f t="shared" ref="F8:F12" si="0">-B8</f>
        <v>322</v>
      </c>
      <c r="G8" s="69">
        <f>G7+B3/2</f>
        <v>277</v>
      </c>
      <c r="H8" s="69">
        <f>H7</f>
        <v>539</v>
      </c>
      <c r="I8" s="17"/>
      <c r="J8" s="17"/>
      <c r="K8" s="17"/>
      <c r="L8" s="17"/>
      <c r="M8" s="17"/>
      <c r="N8" s="17"/>
      <c r="O8" s="17"/>
      <c r="P8" s="17"/>
      <c r="Q8" s="17"/>
    </row>
    <row r="9" spans="1:17" x14ac:dyDescent="0.25">
      <c r="A9" s="17"/>
      <c r="B9" s="69">
        <f>B8</f>
        <v>-322</v>
      </c>
      <c r="C9" s="69">
        <f>C7</f>
        <v>147</v>
      </c>
      <c r="D9" s="69">
        <f>D7+B3/2</f>
        <v>669</v>
      </c>
      <c r="E9" s="17"/>
      <c r="F9" s="69">
        <f t="shared" si="0"/>
        <v>322</v>
      </c>
      <c r="G9" s="69">
        <f>G7</f>
        <v>147</v>
      </c>
      <c r="H9" s="69">
        <f>H7-B3/2</f>
        <v>409</v>
      </c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25">
      <c r="A10" s="17"/>
      <c r="B10" s="69">
        <f>-B1</f>
        <v>-442</v>
      </c>
      <c r="C10" s="69">
        <f>C9</f>
        <v>147</v>
      </c>
      <c r="D10" s="69">
        <f>D8</f>
        <v>539</v>
      </c>
      <c r="E10" s="17"/>
      <c r="F10" s="69">
        <f t="shared" si="0"/>
        <v>442</v>
      </c>
      <c r="G10" s="69">
        <f>G9</f>
        <v>147</v>
      </c>
      <c r="H10" s="69">
        <f>H8</f>
        <v>539</v>
      </c>
      <c r="I10" s="17"/>
      <c r="J10" s="17"/>
      <c r="K10" s="17"/>
      <c r="L10" s="17"/>
      <c r="M10" s="17"/>
      <c r="N10" s="17"/>
      <c r="O10" s="17"/>
      <c r="P10" s="17"/>
      <c r="Q10" s="17"/>
    </row>
    <row r="11" spans="1:17" x14ac:dyDescent="0.25">
      <c r="A11" s="17"/>
      <c r="B11" s="69">
        <f>B10</f>
        <v>-442</v>
      </c>
      <c r="C11" s="69">
        <f>C8</f>
        <v>277</v>
      </c>
      <c r="D11" s="69">
        <f>D10</f>
        <v>539</v>
      </c>
      <c r="E11" s="17"/>
      <c r="F11" s="69">
        <f t="shared" si="0"/>
        <v>442</v>
      </c>
      <c r="G11" s="69">
        <f>G8</f>
        <v>277</v>
      </c>
      <c r="H11" s="69">
        <f>H10</f>
        <v>539</v>
      </c>
      <c r="I11" s="17"/>
      <c r="J11" s="17"/>
      <c r="K11" s="17"/>
      <c r="L11" s="17"/>
      <c r="M11" s="17"/>
      <c r="N11" s="17"/>
      <c r="O11" s="17"/>
      <c r="P11" s="17"/>
      <c r="Q11" s="17"/>
    </row>
    <row r="12" spans="1:17" x14ac:dyDescent="0.25">
      <c r="A12" s="17"/>
      <c r="B12" s="69">
        <f>B11</f>
        <v>-442</v>
      </c>
      <c r="C12" s="69">
        <f>C10</f>
        <v>147</v>
      </c>
      <c r="D12" s="69">
        <f>D10-B3/2</f>
        <v>409</v>
      </c>
      <c r="E12" s="17"/>
      <c r="F12" s="69">
        <f t="shared" si="0"/>
        <v>442</v>
      </c>
      <c r="G12" s="69">
        <f>G10</f>
        <v>147</v>
      </c>
      <c r="H12" s="69">
        <f>H9</f>
        <v>409</v>
      </c>
      <c r="I12" s="17"/>
      <c r="J12" s="17"/>
      <c r="K12" s="17"/>
      <c r="L12" s="17"/>
      <c r="M12" s="17"/>
      <c r="N12" s="17"/>
      <c r="O12" s="17"/>
      <c r="P12" s="17"/>
      <c r="Q12" s="17"/>
    </row>
    <row r="13" spans="1:17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x14ac:dyDescent="0.25">
      <c r="A14" s="31" t="s">
        <v>54</v>
      </c>
      <c r="B14" s="31" t="s">
        <v>17</v>
      </c>
      <c r="C14" s="31" t="s">
        <v>18</v>
      </c>
      <c r="D14" s="31" t="s">
        <v>19</v>
      </c>
      <c r="E14" s="31" t="s">
        <v>53</v>
      </c>
      <c r="F14" s="31" t="s">
        <v>17</v>
      </c>
      <c r="G14" s="31" t="s">
        <v>18</v>
      </c>
      <c r="H14" s="31" t="s">
        <v>19</v>
      </c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25">
      <c r="A15" s="17"/>
      <c r="B15" s="69">
        <f>-F15</f>
        <v>-282</v>
      </c>
      <c r="C15" s="69">
        <f>G15</f>
        <v>147</v>
      </c>
      <c r="D15" s="69">
        <f>H15</f>
        <v>-747</v>
      </c>
      <c r="E15" s="17"/>
      <c r="F15" s="69">
        <f>B2-H2</f>
        <v>282</v>
      </c>
      <c r="G15" s="69">
        <f>D2</f>
        <v>147</v>
      </c>
      <c r="H15" s="69">
        <f>F2</f>
        <v>-747</v>
      </c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25">
      <c r="A16" s="17"/>
      <c r="B16" s="69">
        <f t="shared" ref="B16:B20" si="1">-F16</f>
        <v>-282</v>
      </c>
      <c r="C16" s="69">
        <f t="shared" ref="C16:C20" si="2">G16</f>
        <v>277</v>
      </c>
      <c r="D16" s="69">
        <f t="shared" ref="D16:D20" si="3">H16</f>
        <v>-747</v>
      </c>
      <c r="E16" s="17"/>
      <c r="F16" s="69">
        <f>F15</f>
        <v>282</v>
      </c>
      <c r="G16" s="69">
        <f>G15+B3/2</f>
        <v>277</v>
      </c>
      <c r="H16" s="69">
        <f>H15</f>
        <v>-747</v>
      </c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25">
      <c r="A17" s="17"/>
      <c r="B17" s="69">
        <f t="shared" si="1"/>
        <v>-282</v>
      </c>
      <c r="C17" s="69">
        <f t="shared" si="2"/>
        <v>147</v>
      </c>
      <c r="D17" s="69">
        <f>D20</f>
        <v>-617</v>
      </c>
      <c r="E17" s="17"/>
      <c r="F17" s="69">
        <f>F16</f>
        <v>282</v>
      </c>
      <c r="G17" s="69">
        <f>G15</f>
        <v>147</v>
      </c>
      <c r="H17" s="69">
        <f>H15-B3/2</f>
        <v>-877</v>
      </c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25">
      <c r="A18" s="17"/>
      <c r="B18" s="69">
        <f t="shared" si="1"/>
        <v>-442</v>
      </c>
      <c r="C18" s="69">
        <f t="shared" si="2"/>
        <v>147</v>
      </c>
      <c r="D18" s="69">
        <f t="shared" si="3"/>
        <v>-747</v>
      </c>
      <c r="E18" s="17"/>
      <c r="F18" s="69">
        <f>B2</f>
        <v>442</v>
      </c>
      <c r="G18" s="69">
        <f>G17</f>
        <v>147</v>
      </c>
      <c r="H18" s="69">
        <f>H16</f>
        <v>-747</v>
      </c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25">
      <c r="A19" s="17"/>
      <c r="B19" s="69">
        <f t="shared" si="1"/>
        <v>-442</v>
      </c>
      <c r="C19" s="69">
        <f t="shared" si="2"/>
        <v>277</v>
      </c>
      <c r="D19" s="69">
        <f t="shared" si="3"/>
        <v>-747</v>
      </c>
      <c r="E19" s="17"/>
      <c r="F19" s="69">
        <f>F18</f>
        <v>442</v>
      </c>
      <c r="G19" s="69">
        <f>G16</f>
        <v>277</v>
      </c>
      <c r="H19" s="69">
        <f>H18</f>
        <v>-747</v>
      </c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25">
      <c r="A20" s="17"/>
      <c r="B20" s="69">
        <f t="shared" si="1"/>
        <v>-442</v>
      </c>
      <c r="C20" s="69">
        <f t="shared" si="2"/>
        <v>147</v>
      </c>
      <c r="D20" s="69">
        <f t="shared" si="3"/>
        <v>-617</v>
      </c>
      <c r="E20" s="17"/>
      <c r="F20" s="69">
        <f>F19</f>
        <v>442</v>
      </c>
      <c r="G20" s="69">
        <f>G18</f>
        <v>147</v>
      </c>
      <c r="H20" s="69">
        <f>H15+B3/2</f>
        <v>-617</v>
      </c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6"/>
  <sheetViews>
    <sheetView showGridLines="0" workbookViewId="0">
      <selection activeCell="F175" sqref="F2:F175"/>
    </sheetView>
  </sheetViews>
  <sheetFormatPr baseColWidth="10" defaultRowHeight="15" x14ac:dyDescent="0.25"/>
  <cols>
    <col min="1" max="1" width="23" style="54" bestFit="1" customWidth="1"/>
    <col min="2" max="2" width="23" style="1" hidden="1" customWidth="1"/>
    <col min="3" max="5" width="11.42578125" style="1" hidden="1" customWidth="1"/>
    <col min="6" max="6" width="17.85546875" style="51" bestFit="1" customWidth="1"/>
    <col min="7" max="8" width="15.28515625" style="1" hidden="1" customWidth="1"/>
    <col min="9" max="9" width="4.28515625" style="1" hidden="1" customWidth="1"/>
    <col min="10" max="10" width="9.28515625" style="1" hidden="1" customWidth="1"/>
    <col min="11" max="13" width="11.42578125" style="1" hidden="1" customWidth="1"/>
    <col min="14" max="16384" width="11.42578125" style="1"/>
  </cols>
  <sheetData>
    <row r="1" spans="1:31" ht="15.75" thickBot="1" x14ac:dyDescent="0.3">
      <c r="A1" s="29" t="s">
        <v>16</v>
      </c>
      <c r="B1" s="3" t="s">
        <v>21</v>
      </c>
      <c r="C1" s="3" t="s">
        <v>17</v>
      </c>
      <c r="D1" s="3" t="s">
        <v>18</v>
      </c>
      <c r="E1" s="3" t="s">
        <v>19</v>
      </c>
      <c r="F1" s="29" t="s">
        <v>29</v>
      </c>
      <c r="G1" s="3" t="s">
        <v>20</v>
      </c>
      <c r="H1" s="3" t="s">
        <v>27</v>
      </c>
      <c r="I1" s="3" t="s">
        <v>25</v>
      </c>
      <c r="J1" s="3" t="s">
        <v>26</v>
      </c>
      <c r="K1" s="3" t="s">
        <v>23</v>
      </c>
      <c r="L1" s="3" t="s">
        <v>22</v>
      </c>
      <c r="M1" s="4" t="s">
        <v>24</v>
      </c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</row>
    <row r="2" spans="1:31" x14ac:dyDescent="0.25">
      <c r="A2" s="52" t="s">
        <v>209</v>
      </c>
      <c r="B2" s="9" t="str">
        <f>TRIM(A2)</f>
        <v>v -81.0 44.0 161.0</v>
      </c>
      <c r="C2" s="9">
        <f>IF(A2="","",VALUE(RIGHT(LEFT(B2,I2-1),LEN(LEFT(B2,I2-1))-H2)))</f>
        <v>-81</v>
      </c>
      <c r="D2" s="9">
        <f>IF(A2="","",VALUE(RIGHT(LEFT(B2,K2-1),LEN(LEFT(B2,K2-1))-J2)))</f>
        <v>44</v>
      </c>
      <c r="E2" s="9">
        <f>IF(A2="","",VALUE(RIGHT(LEFT(B2,M2-1),LEN(LEFT(B2,M2-1))-L2)))</f>
        <v>161</v>
      </c>
      <c r="F2" s="48" t="str">
        <f>IF(A2="","","v " &amp;ROUND(C2*Data!$C$35,0) &amp; ".0 " &amp; ROUND(D2*Data!$C$35,0) &amp; ".0 " &amp; ROUND(E2*Data!$C$35,0) &amp; ".0")</f>
        <v>v -271.0 147.0 539.0</v>
      </c>
      <c r="G2" s="9">
        <f>LEN(B2)</f>
        <v>18</v>
      </c>
      <c r="H2" s="9">
        <f>SEARCH(" ",B2)</f>
        <v>2</v>
      </c>
      <c r="I2" s="9">
        <f>SEARCH(".",B2)</f>
        <v>6</v>
      </c>
      <c r="J2" s="9">
        <f t="shared" ref="J2:J65" si="0">SEARCH(" ",B2,H2+1)</f>
        <v>8</v>
      </c>
      <c r="K2" s="9">
        <f t="shared" ref="K2:K65" si="1">SEARCH(".",B2,I2+1)</f>
        <v>11</v>
      </c>
      <c r="L2" s="9">
        <f t="shared" ref="L2:L65" si="2">SEARCH(" ",B2,J2+1)</f>
        <v>13</v>
      </c>
      <c r="M2" s="10">
        <f t="shared" ref="M2:M65" si="3">SEARCH(".",B2,K2+1)</f>
        <v>17</v>
      </c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</row>
    <row r="3" spans="1:31" x14ac:dyDescent="0.25">
      <c r="A3" s="52" t="s">
        <v>210</v>
      </c>
      <c r="B3" s="9" t="str">
        <f t="shared" ref="B3:B66" si="4">TRIM(A3)</f>
        <v>v -81.0 0.0 161.0</v>
      </c>
      <c r="C3" s="9">
        <f t="shared" ref="C3:C66" si="5">IF(A3="","",VALUE(RIGHT(LEFT(B3,I3-1),LEN(LEFT(B3,I3-1))-H3)))</f>
        <v>-81</v>
      </c>
      <c r="D3" s="9">
        <f t="shared" ref="D3:D66" si="6">IF(A3="","",VALUE(RIGHT(LEFT(B3,K3-1),LEN(LEFT(B3,K3-1))-J3)))</f>
        <v>0</v>
      </c>
      <c r="E3" s="9">
        <f t="shared" ref="E3:E66" si="7">IF(A3="","",VALUE(RIGHT(LEFT(B3,M3-1),LEN(LEFT(B3,M3-1))-L3)))</f>
        <v>161</v>
      </c>
      <c r="F3" s="49" t="str">
        <f>IF(A3="","","v " &amp;ROUND(C3*Data!$C$35,0) &amp; ".0 " &amp; ROUND(D3*Data!$C$35,0) &amp; ".0 " &amp; ROUND(E3*Data!$C$35,0) &amp; ".0")</f>
        <v>v -271.0 0.0 539.0</v>
      </c>
      <c r="G3" s="9">
        <f t="shared" ref="G3:G66" si="8">LEN(B3)</f>
        <v>17</v>
      </c>
      <c r="H3" s="9">
        <f t="shared" ref="H3:H66" si="9">SEARCH(" ",B3)</f>
        <v>2</v>
      </c>
      <c r="I3" s="9">
        <f t="shared" ref="I3:I66" si="10">SEARCH(".",B3)</f>
        <v>6</v>
      </c>
      <c r="J3" s="9">
        <f t="shared" si="0"/>
        <v>8</v>
      </c>
      <c r="K3" s="9">
        <f t="shared" si="1"/>
        <v>10</v>
      </c>
      <c r="L3" s="9">
        <f t="shared" si="2"/>
        <v>12</v>
      </c>
      <c r="M3" s="10">
        <f t="shared" si="3"/>
        <v>16</v>
      </c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</row>
    <row r="4" spans="1:31" x14ac:dyDescent="0.25">
      <c r="A4" s="52" t="s">
        <v>211</v>
      </c>
      <c r="B4" s="9" t="str">
        <f t="shared" si="4"/>
        <v>v -81.0 44.0 136.0</v>
      </c>
      <c r="C4" s="9">
        <f t="shared" si="5"/>
        <v>-81</v>
      </c>
      <c r="D4" s="9">
        <f t="shared" si="6"/>
        <v>44</v>
      </c>
      <c r="E4" s="9">
        <f t="shared" si="7"/>
        <v>136</v>
      </c>
      <c r="F4" s="49" t="str">
        <f>IF(A4="","","v " &amp;ROUND(C4*Data!$C$35,0) &amp; ".0 " &amp; ROUND(D4*Data!$C$35,0) &amp; ".0 " &amp; ROUND(E4*Data!$C$35,0) &amp; ".0")</f>
        <v>v -271.0 147.0 456.0</v>
      </c>
      <c r="G4" s="9">
        <f t="shared" si="8"/>
        <v>18</v>
      </c>
      <c r="H4" s="9">
        <f t="shared" si="9"/>
        <v>2</v>
      </c>
      <c r="I4" s="9">
        <f t="shared" si="10"/>
        <v>6</v>
      </c>
      <c r="J4" s="9">
        <f t="shared" si="0"/>
        <v>8</v>
      </c>
      <c r="K4" s="9">
        <f t="shared" si="1"/>
        <v>11</v>
      </c>
      <c r="L4" s="9">
        <f t="shared" si="2"/>
        <v>13</v>
      </c>
      <c r="M4" s="10">
        <f t="shared" si="3"/>
        <v>17</v>
      </c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31" x14ac:dyDescent="0.25">
      <c r="A5" s="52" t="s">
        <v>212</v>
      </c>
      <c r="B5" s="9" t="str">
        <f t="shared" si="4"/>
        <v>v -117.0 44.0 161.0</v>
      </c>
      <c r="C5" s="9">
        <f t="shared" si="5"/>
        <v>-117</v>
      </c>
      <c r="D5" s="9">
        <f t="shared" si="6"/>
        <v>44</v>
      </c>
      <c r="E5" s="9">
        <f t="shared" si="7"/>
        <v>161</v>
      </c>
      <c r="F5" s="49" t="str">
        <f>IF(A5="","","v " &amp;ROUND(C5*Data!$C$35,0) &amp; ".0 " &amp; ROUND(D5*Data!$C$35,0) &amp; ".0 " &amp; ROUND(E5*Data!$C$35,0) &amp; ".0")</f>
        <v>v -392.0 147.0 539.0</v>
      </c>
      <c r="G5" s="9">
        <f t="shared" si="8"/>
        <v>19</v>
      </c>
      <c r="H5" s="9">
        <f t="shared" si="9"/>
        <v>2</v>
      </c>
      <c r="I5" s="9">
        <f t="shared" si="10"/>
        <v>7</v>
      </c>
      <c r="J5" s="9">
        <f t="shared" si="0"/>
        <v>9</v>
      </c>
      <c r="K5" s="9">
        <f t="shared" si="1"/>
        <v>12</v>
      </c>
      <c r="L5" s="9">
        <f t="shared" si="2"/>
        <v>14</v>
      </c>
      <c r="M5" s="10">
        <f t="shared" si="3"/>
        <v>18</v>
      </c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31" x14ac:dyDescent="0.25">
      <c r="A6" s="52" t="s">
        <v>213</v>
      </c>
      <c r="B6" s="9" t="str">
        <f t="shared" si="4"/>
        <v>v -117.0 0.0 161.0</v>
      </c>
      <c r="C6" s="9">
        <f t="shared" si="5"/>
        <v>-117</v>
      </c>
      <c r="D6" s="9">
        <f t="shared" si="6"/>
        <v>0</v>
      </c>
      <c r="E6" s="9">
        <f t="shared" si="7"/>
        <v>161</v>
      </c>
      <c r="F6" s="49" t="str">
        <f>IF(A6="","","v " &amp;ROUND(C6*Data!$C$35,0) &amp; ".0 " &amp; ROUND(D6*Data!$C$35,0) &amp; ".0 " &amp; ROUND(E6*Data!$C$35,0) &amp; ".0")</f>
        <v>v -392.0 0.0 539.0</v>
      </c>
      <c r="G6" s="9">
        <f t="shared" si="8"/>
        <v>18</v>
      </c>
      <c r="H6" s="9">
        <f t="shared" si="9"/>
        <v>2</v>
      </c>
      <c r="I6" s="9">
        <f t="shared" si="10"/>
        <v>7</v>
      </c>
      <c r="J6" s="9">
        <f t="shared" si="0"/>
        <v>9</v>
      </c>
      <c r="K6" s="9">
        <f t="shared" si="1"/>
        <v>11</v>
      </c>
      <c r="L6" s="9">
        <f t="shared" si="2"/>
        <v>13</v>
      </c>
      <c r="M6" s="10">
        <f t="shared" si="3"/>
        <v>17</v>
      </c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x14ac:dyDescent="0.25">
      <c r="A7" s="52" t="s">
        <v>214</v>
      </c>
      <c r="B7" s="9" t="str">
        <f t="shared" si="4"/>
        <v>v -117.0 44.0 136.0</v>
      </c>
      <c r="C7" s="9">
        <f t="shared" si="5"/>
        <v>-117</v>
      </c>
      <c r="D7" s="9">
        <f t="shared" si="6"/>
        <v>44</v>
      </c>
      <c r="E7" s="9">
        <f t="shared" si="7"/>
        <v>136</v>
      </c>
      <c r="F7" s="49" t="str">
        <f>IF(A7="","","v " &amp;ROUND(C7*Data!$C$35,0) &amp; ".0 " &amp; ROUND(D7*Data!$C$35,0) &amp; ".0 " &amp; ROUND(E7*Data!$C$35,0) &amp; ".0")</f>
        <v>v -392.0 147.0 456.0</v>
      </c>
      <c r="G7" s="9">
        <f t="shared" si="8"/>
        <v>19</v>
      </c>
      <c r="H7" s="9">
        <f t="shared" si="9"/>
        <v>2</v>
      </c>
      <c r="I7" s="9">
        <f t="shared" si="10"/>
        <v>7</v>
      </c>
      <c r="J7" s="9">
        <f t="shared" si="0"/>
        <v>9</v>
      </c>
      <c r="K7" s="9">
        <f t="shared" si="1"/>
        <v>12</v>
      </c>
      <c r="L7" s="9">
        <f t="shared" si="2"/>
        <v>14</v>
      </c>
      <c r="M7" s="10">
        <f t="shared" si="3"/>
        <v>18</v>
      </c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</row>
    <row r="8" spans="1:31" x14ac:dyDescent="0.25">
      <c r="A8" s="52" t="s">
        <v>215</v>
      </c>
      <c r="B8" s="9" t="str">
        <f t="shared" si="4"/>
        <v>v 81.0 44.0 161.0</v>
      </c>
      <c r="C8" s="9">
        <f t="shared" si="5"/>
        <v>81</v>
      </c>
      <c r="D8" s="9">
        <f t="shared" si="6"/>
        <v>44</v>
      </c>
      <c r="E8" s="9">
        <f t="shared" si="7"/>
        <v>161</v>
      </c>
      <c r="F8" s="49" t="str">
        <f>IF(A8="","","v " &amp;ROUND(C8*Data!$C$35,0) &amp; ".0 " &amp; ROUND(D8*Data!$C$35,0) &amp; ".0 " &amp; ROUND(E8*Data!$C$35,0) &amp; ".0")</f>
        <v>v 271.0 147.0 539.0</v>
      </c>
      <c r="G8" s="9">
        <f t="shared" si="8"/>
        <v>17</v>
      </c>
      <c r="H8" s="9">
        <f t="shared" si="9"/>
        <v>2</v>
      </c>
      <c r="I8" s="9">
        <f t="shared" si="10"/>
        <v>5</v>
      </c>
      <c r="J8" s="9">
        <f t="shared" si="0"/>
        <v>7</v>
      </c>
      <c r="K8" s="9">
        <f t="shared" si="1"/>
        <v>10</v>
      </c>
      <c r="L8" s="9">
        <f t="shared" si="2"/>
        <v>12</v>
      </c>
      <c r="M8" s="10">
        <f t="shared" si="3"/>
        <v>16</v>
      </c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1:31" x14ac:dyDescent="0.25">
      <c r="A9" s="52" t="s">
        <v>216</v>
      </c>
      <c r="B9" s="9" t="str">
        <f t="shared" si="4"/>
        <v>v 81.0 0.0 161.0</v>
      </c>
      <c r="C9" s="9">
        <f t="shared" si="5"/>
        <v>81</v>
      </c>
      <c r="D9" s="9">
        <f t="shared" si="6"/>
        <v>0</v>
      </c>
      <c r="E9" s="9">
        <f t="shared" si="7"/>
        <v>161</v>
      </c>
      <c r="F9" s="49" t="str">
        <f>IF(A9="","","v " &amp;ROUND(C9*Data!$C$35,0) &amp; ".0 " &amp; ROUND(D9*Data!$C$35,0) &amp; ".0 " &amp; ROUND(E9*Data!$C$35,0) &amp; ".0")</f>
        <v>v 271.0 0.0 539.0</v>
      </c>
      <c r="G9" s="9">
        <f t="shared" si="8"/>
        <v>16</v>
      </c>
      <c r="H9" s="9">
        <f t="shared" si="9"/>
        <v>2</v>
      </c>
      <c r="I9" s="9">
        <f t="shared" si="10"/>
        <v>5</v>
      </c>
      <c r="J9" s="9">
        <f t="shared" si="0"/>
        <v>7</v>
      </c>
      <c r="K9" s="9">
        <f t="shared" si="1"/>
        <v>9</v>
      </c>
      <c r="L9" s="9">
        <f t="shared" si="2"/>
        <v>11</v>
      </c>
      <c r="M9" s="10">
        <f t="shared" si="3"/>
        <v>15</v>
      </c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</row>
    <row r="10" spans="1:31" x14ac:dyDescent="0.25">
      <c r="A10" s="52" t="s">
        <v>217</v>
      </c>
      <c r="B10" s="9" t="str">
        <f t="shared" si="4"/>
        <v>v 81.0 44.0 136.0</v>
      </c>
      <c r="C10" s="9">
        <f t="shared" si="5"/>
        <v>81</v>
      </c>
      <c r="D10" s="9">
        <f t="shared" si="6"/>
        <v>44</v>
      </c>
      <c r="E10" s="9">
        <f t="shared" si="7"/>
        <v>136</v>
      </c>
      <c r="F10" s="49" t="str">
        <f>IF(A10="","","v " &amp;ROUND(C10*Data!$C$35,0) &amp; ".0 " &amp; ROUND(D10*Data!$C$35,0) &amp; ".0 " &amp; ROUND(E10*Data!$C$35,0) &amp; ".0")</f>
        <v>v 271.0 147.0 456.0</v>
      </c>
      <c r="G10" s="9">
        <f t="shared" si="8"/>
        <v>17</v>
      </c>
      <c r="H10" s="9">
        <f t="shared" si="9"/>
        <v>2</v>
      </c>
      <c r="I10" s="9">
        <f t="shared" si="10"/>
        <v>5</v>
      </c>
      <c r="J10" s="9">
        <f t="shared" si="0"/>
        <v>7</v>
      </c>
      <c r="K10" s="9">
        <f t="shared" si="1"/>
        <v>10</v>
      </c>
      <c r="L10" s="9">
        <f t="shared" si="2"/>
        <v>12</v>
      </c>
      <c r="M10" s="10">
        <f t="shared" si="3"/>
        <v>16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</row>
    <row r="11" spans="1:31" x14ac:dyDescent="0.25">
      <c r="A11" s="52" t="s">
        <v>218</v>
      </c>
      <c r="B11" s="9" t="str">
        <f t="shared" si="4"/>
        <v>v 117.0 44.0 161.0</v>
      </c>
      <c r="C11" s="9">
        <f t="shared" si="5"/>
        <v>117</v>
      </c>
      <c r="D11" s="9">
        <f t="shared" si="6"/>
        <v>44</v>
      </c>
      <c r="E11" s="9">
        <f t="shared" si="7"/>
        <v>161</v>
      </c>
      <c r="F11" s="49" t="str">
        <f>IF(A11="","","v " &amp;ROUND(C11*Data!$C$35,0) &amp; ".0 " &amp; ROUND(D11*Data!$C$35,0) &amp; ".0 " &amp; ROUND(E11*Data!$C$35,0) &amp; ".0")</f>
        <v>v 392.0 147.0 539.0</v>
      </c>
      <c r="G11" s="9">
        <f t="shared" si="8"/>
        <v>18</v>
      </c>
      <c r="H11" s="9">
        <f t="shared" si="9"/>
        <v>2</v>
      </c>
      <c r="I11" s="9">
        <f t="shared" si="10"/>
        <v>6</v>
      </c>
      <c r="J11" s="9">
        <f t="shared" si="0"/>
        <v>8</v>
      </c>
      <c r="K11" s="9">
        <f t="shared" si="1"/>
        <v>11</v>
      </c>
      <c r="L11" s="9">
        <f t="shared" si="2"/>
        <v>13</v>
      </c>
      <c r="M11" s="10">
        <f t="shared" si="3"/>
        <v>17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</row>
    <row r="12" spans="1:31" x14ac:dyDescent="0.25">
      <c r="A12" s="52" t="s">
        <v>219</v>
      </c>
      <c r="B12" s="9" t="str">
        <f t="shared" si="4"/>
        <v>v 117.0 0.0 161.0</v>
      </c>
      <c r="C12" s="9">
        <f t="shared" si="5"/>
        <v>117</v>
      </c>
      <c r="D12" s="9">
        <f t="shared" si="6"/>
        <v>0</v>
      </c>
      <c r="E12" s="9">
        <f t="shared" si="7"/>
        <v>161</v>
      </c>
      <c r="F12" s="49" t="str">
        <f>IF(A12="","","v " &amp;ROUND(C12*Data!$C$35,0) &amp; ".0 " &amp; ROUND(D12*Data!$C$35,0) &amp; ".0 " &amp; ROUND(E12*Data!$C$35,0) &amp; ".0")</f>
        <v>v 392.0 0.0 539.0</v>
      </c>
      <c r="G12" s="9">
        <f t="shared" si="8"/>
        <v>17</v>
      </c>
      <c r="H12" s="9">
        <f t="shared" si="9"/>
        <v>2</v>
      </c>
      <c r="I12" s="9">
        <f t="shared" si="10"/>
        <v>6</v>
      </c>
      <c r="J12" s="9">
        <f t="shared" si="0"/>
        <v>8</v>
      </c>
      <c r="K12" s="9">
        <f t="shared" si="1"/>
        <v>10</v>
      </c>
      <c r="L12" s="9">
        <f t="shared" si="2"/>
        <v>12</v>
      </c>
      <c r="M12" s="10">
        <f t="shared" si="3"/>
        <v>16</v>
      </c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</row>
    <row r="13" spans="1:31" x14ac:dyDescent="0.25">
      <c r="A13" s="52" t="s">
        <v>220</v>
      </c>
      <c r="B13" s="9" t="str">
        <f t="shared" si="4"/>
        <v>v 117.0 44.0 136.0</v>
      </c>
      <c r="C13" s="9">
        <f t="shared" si="5"/>
        <v>117</v>
      </c>
      <c r="D13" s="9">
        <f t="shared" si="6"/>
        <v>44</v>
      </c>
      <c r="E13" s="9">
        <f t="shared" si="7"/>
        <v>136</v>
      </c>
      <c r="F13" s="49" t="str">
        <f>IF(A13="","","v " &amp;ROUND(C13*Data!$C$35,0) &amp; ".0 " &amp; ROUND(D13*Data!$C$35,0) &amp; ".0 " &amp; ROUND(E13*Data!$C$35,0) &amp; ".0")</f>
        <v>v 392.0 147.0 456.0</v>
      </c>
      <c r="G13" s="9">
        <f t="shared" si="8"/>
        <v>18</v>
      </c>
      <c r="H13" s="9">
        <f t="shared" si="9"/>
        <v>2</v>
      </c>
      <c r="I13" s="9">
        <f t="shared" si="10"/>
        <v>6</v>
      </c>
      <c r="J13" s="9">
        <f t="shared" si="0"/>
        <v>8</v>
      </c>
      <c r="K13" s="9">
        <f t="shared" si="1"/>
        <v>11</v>
      </c>
      <c r="L13" s="9">
        <f t="shared" si="2"/>
        <v>13</v>
      </c>
      <c r="M13" s="10">
        <f t="shared" si="3"/>
        <v>17</v>
      </c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</row>
    <row r="14" spans="1:31" x14ac:dyDescent="0.25">
      <c r="A14" s="52" t="s">
        <v>221</v>
      </c>
      <c r="B14" s="9" t="str">
        <f t="shared" si="4"/>
        <v>v 81.0 44.0 -223.0</v>
      </c>
      <c r="C14" s="9">
        <f t="shared" si="5"/>
        <v>81</v>
      </c>
      <c r="D14" s="9">
        <f t="shared" si="6"/>
        <v>44</v>
      </c>
      <c r="E14" s="9">
        <f t="shared" si="7"/>
        <v>-223</v>
      </c>
      <c r="F14" s="49" t="str">
        <f>IF(A14="","","v " &amp;ROUND(C14*Data!$C$35,0) &amp; ".0 " &amp; ROUND(D14*Data!$C$35,0) &amp; ".0 " &amp; ROUND(E14*Data!$C$35,0) &amp; ".0")</f>
        <v>v 271.0 147.0 -747.0</v>
      </c>
      <c r="G14" s="9">
        <f t="shared" si="8"/>
        <v>18</v>
      </c>
      <c r="H14" s="9">
        <f t="shared" si="9"/>
        <v>2</v>
      </c>
      <c r="I14" s="9">
        <f t="shared" si="10"/>
        <v>5</v>
      </c>
      <c r="J14" s="9">
        <f t="shared" si="0"/>
        <v>7</v>
      </c>
      <c r="K14" s="9">
        <f t="shared" si="1"/>
        <v>10</v>
      </c>
      <c r="L14" s="9">
        <f t="shared" si="2"/>
        <v>12</v>
      </c>
      <c r="M14" s="10">
        <f t="shared" si="3"/>
        <v>17</v>
      </c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</row>
    <row r="15" spans="1:31" x14ac:dyDescent="0.25">
      <c r="A15" s="52" t="s">
        <v>222</v>
      </c>
      <c r="B15" s="9" t="str">
        <f t="shared" si="4"/>
        <v>v 81.0 0.0 -223.0</v>
      </c>
      <c r="C15" s="9">
        <f t="shared" si="5"/>
        <v>81</v>
      </c>
      <c r="D15" s="9">
        <f t="shared" si="6"/>
        <v>0</v>
      </c>
      <c r="E15" s="9">
        <f t="shared" si="7"/>
        <v>-223</v>
      </c>
      <c r="F15" s="49" t="str">
        <f>IF(A15="","","v " &amp;ROUND(C15*Data!$C$35,0) &amp; ".0 " &amp; ROUND(D15*Data!$C$35,0) &amp; ".0 " &amp; ROUND(E15*Data!$C$35,0) &amp; ".0")</f>
        <v>v 271.0 0.0 -747.0</v>
      </c>
      <c r="G15" s="9">
        <f t="shared" si="8"/>
        <v>17</v>
      </c>
      <c r="H15" s="9">
        <f t="shared" si="9"/>
        <v>2</v>
      </c>
      <c r="I15" s="9">
        <f t="shared" si="10"/>
        <v>5</v>
      </c>
      <c r="J15" s="9">
        <f t="shared" si="0"/>
        <v>7</v>
      </c>
      <c r="K15" s="9">
        <f t="shared" si="1"/>
        <v>9</v>
      </c>
      <c r="L15" s="9">
        <f t="shared" si="2"/>
        <v>11</v>
      </c>
      <c r="M15" s="10">
        <f t="shared" si="3"/>
        <v>16</v>
      </c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</row>
    <row r="16" spans="1:31" x14ac:dyDescent="0.25">
      <c r="A16" s="52" t="s">
        <v>223</v>
      </c>
      <c r="B16" s="9" t="str">
        <f t="shared" si="4"/>
        <v>v 81.0 44.0 -247.0</v>
      </c>
      <c r="C16" s="9">
        <f t="shared" si="5"/>
        <v>81</v>
      </c>
      <c r="D16" s="9">
        <f t="shared" si="6"/>
        <v>44</v>
      </c>
      <c r="E16" s="9">
        <f t="shared" si="7"/>
        <v>-247</v>
      </c>
      <c r="F16" s="49" t="str">
        <f>IF(A16="","","v " &amp;ROUND(C16*Data!$C$35,0) &amp; ".0 " &amp; ROUND(D16*Data!$C$35,0) &amp; ".0 " &amp; ROUND(E16*Data!$C$35,0) &amp; ".0")</f>
        <v>v 271.0 147.0 -827.0</v>
      </c>
      <c r="G16" s="9">
        <f t="shared" si="8"/>
        <v>18</v>
      </c>
      <c r="H16" s="9">
        <f t="shared" si="9"/>
        <v>2</v>
      </c>
      <c r="I16" s="9">
        <f t="shared" si="10"/>
        <v>5</v>
      </c>
      <c r="J16" s="9">
        <f t="shared" si="0"/>
        <v>7</v>
      </c>
      <c r="K16" s="9">
        <f t="shared" si="1"/>
        <v>10</v>
      </c>
      <c r="L16" s="9">
        <f t="shared" si="2"/>
        <v>12</v>
      </c>
      <c r="M16" s="10">
        <f t="shared" si="3"/>
        <v>17</v>
      </c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</row>
    <row r="17" spans="1:31" x14ac:dyDescent="0.25">
      <c r="A17" s="52" t="s">
        <v>224</v>
      </c>
      <c r="B17" s="9" t="str">
        <f t="shared" si="4"/>
        <v>v 120.0 44.0 -223.0</v>
      </c>
      <c r="C17" s="9">
        <f t="shared" si="5"/>
        <v>120</v>
      </c>
      <c r="D17" s="9">
        <f t="shared" si="6"/>
        <v>44</v>
      </c>
      <c r="E17" s="9">
        <f t="shared" si="7"/>
        <v>-223</v>
      </c>
      <c r="F17" s="49" t="str">
        <f>IF(A17="","","v " &amp;ROUND(C17*Data!$C$35,0) &amp; ".0 " &amp; ROUND(D17*Data!$C$35,0) &amp; ".0 " &amp; ROUND(E17*Data!$C$35,0) &amp; ".0")</f>
        <v>v 402.0 147.0 -747.0</v>
      </c>
      <c r="G17" s="9">
        <f t="shared" si="8"/>
        <v>19</v>
      </c>
      <c r="H17" s="9">
        <f t="shared" si="9"/>
        <v>2</v>
      </c>
      <c r="I17" s="9">
        <f t="shared" si="10"/>
        <v>6</v>
      </c>
      <c r="J17" s="9">
        <f t="shared" si="0"/>
        <v>8</v>
      </c>
      <c r="K17" s="9">
        <f t="shared" si="1"/>
        <v>11</v>
      </c>
      <c r="L17" s="9">
        <f t="shared" si="2"/>
        <v>13</v>
      </c>
      <c r="M17" s="10">
        <f t="shared" si="3"/>
        <v>18</v>
      </c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</row>
    <row r="18" spans="1:31" x14ac:dyDescent="0.25">
      <c r="A18" s="52" t="s">
        <v>225</v>
      </c>
      <c r="B18" s="9" t="str">
        <f t="shared" si="4"/>
        <v>v 120.0 0.0 -223.0</v>
      </c>
      <c r="C18" s="9">
        <f t="shared" si="5"/>
        <v>120</v>
      </c>
      <c r="D18" s="9">
        <f t="shared" si="6"/>
        <v>0</v>
      </c>
      <c r="E18" s="9">
        <f t="shared" si="7"/>
        <v>-223</v>
      </c>
      <c r="F18" s="49" t="str">
        <f>IF(A18="","","v " &amp;ROUND(C18*Data!$C$35,0) &amp; ".0 " &amp; ROUND(D18*Data!$C$35,0) &amp; ".0 " &amp; ROUND(E18*Data!$C$35,0) &amp; ".0")</f>
        <v>v 402.0 0.0 -747.0</v>
      </c>
      <c r="G18" s="9">
        <f t="shared" si="8"/>
        <v>18</v>
      </c>
      <c r="H18" s="9">
        <f t="shared" si="9"/>
        <v>2</v>
      </c>
      <c r="I18" s="9">
        <f t="shared" si="10"/>
        <v>6</v>
      </c>
      <c r="J18" s="9">
        <f t="shared" si="0"/>
        <v>8</v>
      </c>
      <c r="K18" s="9">
        <f t="shared" si="1"/>
        <v>10</v>
      </c>
      <c r="L18" s="9">
        <f t="shared" si="2"/>
        <v>12</v>
      </c>
      <c r="M18" s="10">
        <f t="shared" si="3"/>
        <v>17</v>
      </c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</row>
    <row r="19" spans="1:31" x14ac:dyDescent="0.25">
      <c r="A19" s="52" t="s">
        <v>226</v>
      </c>
      <c r="B19" s="9" t="str">
        <f t="shared" si="4"/>
        <v>v 120.0 44.0 -247.0</v>
      </c>
      <c r="C19" s="9">
        <f t="shared" si="5"/>
        <v>120</v>
      </c>
      <c r="D19" s="9">
        <f t="shared" si="6"/>
        <v>44</v>
      </c>
      <c r="E19" s="9">
        <f t="shared" si="7"/>
        <v>-247</v>
      </c>
      <c r="F19" s="49" t="str">
        <f>IF(A19="","","v " &amp;ROUND(C19*Data!$C$35,0) &amp; ".0 " &amp; ROUND(D19*Data!$C$35,0) &amp; ".0 " &amp; ROUND(E19*Data!$C$35,0) &amp; ".0")</f>
        <v>v 402.0 147.0 -827.0</v>
      </c>
      <c r="G19" s="9">
        <f t="shared" si="8"/>
        <v>19</v>
      </c>
      <c r="H19" s="9">
        <f t="shared" si="9"/>
        <v>2</v>
      </c>
      <c r="I19" s="9">
        <f t="shared" si="10"/>
        <v>6</v>
      </c>
      <c r="J19" s="9">
        <f t="shared" si="0"/>
        <v>8</v>
      </c>
      <c r="K19" s="9">
        <f t="shared" si="1"/>
        <v>11</v>
      </c>
      <c r="L19" s="9">
        <f t="shared" si="2"/>
        <v>13</v>
      </c>
      <c r="M19" s="10">
        <f t="shared" si="3"/>
        <v>18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</row>
    <row r="20" spans="1:31" x14ac:dyDescent="0.25">
      <c r="A20" s="52" t="s">
        <v>227</v>
      </c>
      <c r="B20" s="9" t="str">
        <f t="shared" si="4"/>
        <v>v -81.0 44.0 -223.0</v>
      </c>
      <c r="C20" s="9">
        <f t="shared" si="5"/>
        <v>-81</v>
      </c>
      <c r="D20" s="9">
        <f t="shared" si="6"/>
        <v>44</v>
      </c>
      <c r="E20" s="9">
        <f t="shared" si="7"/>
        <v>-223</v>
      </c>
      <c r="F20" s="49" t="str">
        <f>IF(A20="","","v " &amp;ROUND(C20*Data!$C$35,0) &amp; ".0 " &amp; ROUND(D20*Data!$C$35,0) &amp; ".0 " &amp; ROUND(E20*Data!$C$35,0) &amp; ".0")</f>
        <v>v -271.0 147.0 -747.0</v>
      </c>
      <c r="G20" s="9">
        <f t="shared" si="8"/>
        <v>19</v>
      </c>
      <c r="H20" s="9">
        <f t="shared" si="9"/>
        <v>2</v>
      </c>
      <c r="I20" s="9">
        <f t="shared" si="10"/>
        <v>6</v>
      </c>
      <c r="J20" s="9">
        <f t="shared" si="0"/>
        <v>8</v>
      </c>
      <c r="K20" s="9">
        <f t="shared" si="1"/>
        <v>11</v>
      </c>
      <c r="L20" s="9">
        <f t="shared" si="2"/>
        <v>13</v>
      </c>
      <c r="M20" s="10">
        <f t="shared" si="3"/>
        <v>18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</row>
    <row r="21" spans="1:31" x14ac:dyDescent="0.25">
      <c r="A21" s="52" t="s">
        <v>228</v>
      </c>
      <c r="B21" s="9" t="str">
        <f t="shared" si="4"/>
        <v>v -81.0 0.0 -223.0</v>
      </c>
      <c r="C21" s="9">
        <f t="shared" si="5"/>
        <v>-81</v>
      </c>
      <c r="D21" s="9">
        <f t="shared" si="6"/>
        <v>0</v>
      </c>
      <c r="E21" s="9">
        <f t="shared" si="7"/>
        <v>-223</v>
      </c>
      <c r="F21" s="49" t="str">
        <f>IF(A21="","","v " &amp;ROUND(C21*Data!$C$35,0) &amp; ".0 " &amp; ROUND(D21*Data!$C$35,0) &amp; ".0 " &amp; ROUND(E21*Data!$C$35,0) &amp; ".0")</f>
        <v>v -271.0 0.0 -747.0</v>
      </c>
      <c r="G21" s="9">
        <f t="shared" si="8"/>
        <v>18</v>
      </c>
      <c r="H21" s="9">
        <f t="shared" si="9"/>
        <v>2</v>
      </c>
      <c r="I21" s="9">
        <f t="shared" si="10"/>
        <v>6</v>
      </c>
      <c r="J21" s="9">
        <f t="shared" si="0"/>
        <v>8</v>
      </c>
      <c r="K21" s="9">
        <f t="shared" si="1"/>
        <v>10</v>
      </c>
      <c r="L21" s="9">
        <f t="shared" si="2"/>
        <v>12</v>
      </c>
      <c r="M21" s="10">
        <f t="shared" si="3"/>
        <v>17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</row>
    <row r="22" spans="1:31" x14ac:dyDescent="0.25">
      <c r="A22" s="52" t="s">
        <v>229</v>
      </c>
      <c r="B22" s="9" t="str">
        <f t="shared" si="4"/>
        <v>v -81.0 44.0 -247.0</v>
      </c>
      <c r="C22" s="9">
        <f t="shared" si="5"/>
        <v>-81</v>
      </c>
      <c r="D22" s="9">
        <f t="shared" si="6"/>
        <v>44</v>
      </c>
      <c r="E22" s="9">
        <f t="shared" si="7"/>
        <v>-247</v>
      </c>
      <c r="F22" s="49" t="str">
        <f>IF(A22="","","v " &amp;ROUND(C22*Data!$C$35,0) &amp; ".0 " &amp; ROUND(D22*Data!$C$35,0) &amp; ".0 " &amp; ROUND(E22*Data!$C$35,0) &amp; ".0")</f>
        <v>v -271.0 147.0 -827.0</v>
      </c>
      <c r="G22" s="9">
        <f t="shared" si="8"/>
        <v>19</v>
      </c>
      <c r="H22" s="9">
        <f t="shared" si="9"/>
        <v>2</v>
      </c>
      <c r="I22" s="9">
        <f t="shared" si="10"/>
        <v>6</v>
      </c>
      <c r="J22" s="9">
        <f t="shared" si="0"/>
        <v>8</v>
      </c>
      <c r="K22" s="9">
        <f t="shared" si="1"/>
        <v>11</v>
      </c>
      <c r="L22" s="9">
        <f t="shared" si="2"/>
        <v>13</v>
      </c>
      <c r="M22" s="10">
        <f t="shared" si="3"/>
        <v>18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</row>
    <row r="23" spans="1:31" x14ac:dyDescent="0.25">
      <c r="A23" s="52" t="s">
        <v>230</v>
      </c>
      <c r="B23" s="9" t="str">
        <f t="shared" si="4"/>
        <v>v -120.0 44.0 -223.0</v>
      </c>
      <c r="C23" s="9">
        <f t="shared" si="5"/>
        <v>-120</v>
      </c>
      <c r="D23" s="9">
        <f t="shared" si="6"/>
        <v>44</v>
      </c>
      <c r="E23" s="9">
        <f t="shared" si="7"/>
        <v>-223</v>
      </c>
      <c r="F23" s="49" t="str">
        <f>IF(A23="","","v " &amp;ROUND(C23*Data!$C$35,0) &amp; ".0 " &amp; ROUND(D23*Data!$C$35,0) &amp; ".0 " &amp; ROUND(E23*Data!$C$35,0) &amp; ".0")</f>
        <v>v -402.0 147.0 -747.0</v>
      </c>
      <c r="G23" s="9">
        <f t="shared" si="8"/>
        <v>20</v>
      </c>
      <c r="H23" s="9">
        <f t="shared" si="9"/>
        <v>2</v>
      </c>
      <c r="I23" s="9">
        <f t="shared" si="10"/>
        <v>7</v>
      </c>
      <c r="J23" s="9">
        <f t="shared" si="0"/>
        <v>9</v>
      </c>
      <c r="K23" s="9">
        <f t="shared" si="1"/>
        <v>12</v>
      </c>
      <c r="L23" s="9">
        <f t="shared" si="2"/>
        <v>14</v>
      </c>
      <c r="M23" s="10">
        <f t="shared" si="3"/>
        <v>19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</row>
    <row r="24" spans="1:31" x14ac:dyDescent="0.25">
      <c r="A24" s="52" t="s">
        <v>231</v>
      </c>
      <c r="B24" s="9" t="str">
        <f t="shared" si="4"/>
        <v>v -120.0 0.0 -223.0</v>
      </c>
      <c r="C24" s="9">
        <f t="shared" si="5"/>
        <v>-120</v>
      </c>
      <c r="D24" s="9">
        <f t="shared" si="6"/>
        <v>0</v>
      </c>
      <c r="E24" s="9">
        <f t="shared" si="7"/>
        <v>-223</v>
      </c>
      <c r="F24" s="49" t="str">
        <f>IF(A24="","","v " &amp;ROUND(C24*Data!$C$35,0) &amp; ".0 " &amp; ROUND(D24*Data!$C$35,0) &amp; ".0 " &amp; ROUND(E24*Data!$C$35,0) &amp; ".0")</f>
        <v>v -402.0 0.0 -747.0</v>
      </c>
      <c r="G24" s="9">
        <f t="shared" si="8"/>
        <v>19</v>
      </c>
      <c r="H24" s="9">
        <f t="shared" si="9"/>
        <v>2</v>
      </c>
      <c r="I24" s="9">
        <f t="shared" si="10"/>
        <v>7</v>
      </c>
      <c r="J24" s="9">
        <f t="shared" si="0"/>
        <v>9</v>
      </c>
      <c r="K24" s="9">
        <f t="shared" si="1"/>
        <v>11</v>
      </c>
      <c r="L24" s="9">
        <f t="shared" si="2"/>
        <v>13</v>
      </c>
      <c r="M24" s="10">
        <f t="shared" si="3"/>
        <v>18</v>
      </c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</row>
    <row r="25" spans="1:31" x14ac:dyDescent="0.25">
      <c r="A25" s="52" t="s">
        <v>232</v>
      </c>
      <c r="B25" s="9" t="str">
        <f t="shared" si="4"/>
        <v>v -120.0 44.0 -247.0</v>
      </c>
      <c r="C25" s="9">
        <f t="shared" si="5"/>
        <v>-120</v>
      </c>
      <c r="D25" s="9">
        <f t="shared" si="6"/>
        <v>44</v>
      </c>
      <c r="E25" s="9">
        <f t="shared" si="7"/>
        <v>-247</v>
      </c>
      <c r="F25" s="49" t="str">
        <f>IF(A25="","","v " &amp;ROUND(C25*Data!$C$35,0) &amp; ".0 " &amp; ROUND(D25*Data!$C$35,0) &amp; ".0 " &amp; ROUND(E25*Data!$C$35,0) &amp; ".0")</f>
        <v>v -402.0 147.0 -827.0</v>
      </c>
      <c r="G25" s="9">
        <f t="shared" si="8"/>
        <v>20</v>
      </c>
      <c r="H25" s="9">
        <f t="shared" si="9"/>
        <v>2</v>
      </c>
      <c r="I25" s="9">
        <f t="shared" si="10"/>
        <v>7</v>
      </c>
      <c r="J25" s="9">
        <f t="shared" si="0"/>
        <v>9</v>
      </c>
      <c r="K25" s="9">
        <f t="shared" si="1"/>
        <v>12</v>
      </c>
      <c r="L25" s="9">
        <f t="shared" si="2"/>
        <v>14</v>
      </c>
      <c r="M25" s="10">
        <f t="shared" si="3"/>
        <v>19</v>
      </c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</row>
    <row r="26" spans="1:31" x14ac:dyDescent="0.25">
      <c r="A26" s="52" t="s">
        <v>233</v>
      </c>
      <c r="B26" s="9" t="str">
        <f t="shared" si="4"/>
        <v>v 4.0 4.0 283.0</v>
      </c>
      <c r="C26" s="9">
        <f t="shared" si="5"/>
        <v>4</v>
      </c>
      <c r="D26" s="9">
        <f t="shared" si="6"/>
        <v>4</v>
      </c>
      <c r="E26" s="9">
        <f t="shared" si="7"/>
        <v>283</v>
      </c>
      <c r="F26" s="49" t="str">
        <f>IF(A26="","","v " &amp;ROUND(C26*Data!$C$35,0) &amp; ".0 " &amp; ROUND(D26*Data!$C$35,0) &amp; ".0 " &amp; ROUND(E26*Data!$C$35,0) &amp; ".0")</f>
        <v>v 13.0 13.0 948.0</v>
      </c>
      <c r="G26" s="9">
        <f t="shared" si="8"/>
        <v>15</v>
      </c>
      <c r="H26" s="9">
        <f t="shared" si="9"/>
        <v>2</v>
      </c>
      <c r="I26" s="9">
        <f t="shared" si="10"/>
        <v>4</v>
      </c>
      <c r="J26" s="9">
        <f t="shared" si="0"/>
        <v>6</v>
      </c>
      <c r="K26" s="9">
        <f t="shared" si="1"/>
        <v>8</v>
      </c>
      <c r="L26" s="9">
        <f t="shared" si="2"/>
        <v>10</v>
      </c>
      <c r="M26" s="10">
        <f t="shared" si="3"/>
        <v>14</v>
      </c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</row>
    <row r="27" spans="1:31" x14ac:dyDescent="0.25">
      <c r="A27" s="52" t="s">
        <v>234</v>
      </c>
      <c r="B27" s="9" t="str">
        <f t="shared" si="4"/>
        <v>v 4.0 13.0 273.0</v>
      </c>
      <c r="C27" s="9">
        <f t="shared" si="5"/>
        <v>4</v>
      </c>
      <c r="D27" s="9">
        <f t="shared" si="6"/>
        <v>13</v>
      </c>
      <c r="E27" s="9">
        <f t="shared" si="7"/>
        <v>273</v>
      </c>
      <c r="F27" s="49" t="str">
        <f>IF(A27="","","v " &amp;ROUND(C27*Data!$C$35,0) &amp; ".0 " &amp; ROUND(D27*Data!$C$35,0) &amp; ".0 " &amp; ROUND(E27*Data!$C$35,0) &amp; ".0")</f>
        <v>v 13.0 44.0 915.0</v>
      </c>
      <c r="G27" s="9">
        <f t="shared" si="8"/>
        <v>16</v>
      </c>
      <c r="H27" s="9">
        <f t="shared" si="9"/>
        <v>2</v>
      </c>
      <c r="I27" s="9">
        <f t="shared" si="10"/>
        <v>4</v>
      </c>
      <c r="J27" s="9">
        <f t="shared" si="0"/>
        <v>6</v>
      </c>
      <c r="K27" s="9">
        <f t="shared" si="1"/>
        <v>9</v>
      </c>
      <c r="L27" s="9">
        <f t="shared" si="2"/>
        <v>11</v>
      </c>
      <c r="M27" s="10">
        <f t="shared" si="3"/>
        <v>15</v>
      </c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</row>
    <row r="28" spans="1:31" x14ac:dyDescent="0.25">
      <c r="A28" s="52" t="s">
        <v>235</v>
      </c>
      <c r="B28" s="9" t="str">
        <f t="shared" si="4"/>
        <v>v -4.0 13.0 273.0</v>
      </c>
      <c r="C28" s="9">
        <f t="shared" si="5"/>
        <v>-4</v>
      </c>
      <c r="D28" s="9">
        <f t="shared" si="6"/>
        <v>13</v>
      </c>
      <c r="E28" s="9">
        <f t="shared" si="7"/>
        <v>273</v>
      </c>
      <c r="F28" s="49" t="str">
        <f>IF(A28="","","v " &amp;ROUND(C28*Data!$C$35,0) &amp; ".0 " &amp; ROUND(D28*Data!$C$35,0) &amp; ".0 " &amp; ROUND(E28*Data!$C$35,0) &amp; ".0")</f>
        <v>v -13.0 44.0 915.0</v>
      </c>
      <c r="G28" s="9">
        <f t="shared" si="8"/>
        <v>17</v>
      </c>
      <c r="H28" s="9">
        <f t="shared" si="9"/>
        <v>2</v>
      </c>
      <c r="I28" s="9">
        <f t="shared" si="10"/>
        <v>5</v>
      </c>
      <c r="J28" s="9">
        <f t="shared" si="0"/>
        <v>7</v>
      </c>
      <c r="K28" s="9">
        <f t="shared" si="1"/>
        <v>10</v>
      </c>
      <c r="L28" s="9">
        <f t="shared" si="2"/>
        <v>12</v>
      </c>
      <c r="M28" s="10">
        <f t="shared" si="3"/>
        <v>16</v>
      </c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</row>
    <row r="29" spans="1:31" x14ac:dyDescent="0.25">
      <c r="A29" s="52" t="s">
        <v>236</v>
      </c>
      <c r="B29" s="9" t="str">
        <f t="shared" si="4"/>
        <v>v -4.0 4.0 283.0</v>
      </c>
      <c r="C29" s="9">
        <f t="shared" si="5"/>
        <v>-4</v>
      </c>
      <c r="D29" s="9">
        <f t="shared" si="6"/>
        <v>4</v>
      </c>
      <c r="E29" s="9">
        <f t="shared" si="7"/>
        <v>283</v>
      </c>
      <c r="F29" s="49" t="str">
        <f>IF(A29="","","v " &amp;ROUND(C29*Data!$C$35,0) &amp; ".0 " &amp; ROUND(D29*Data!$C$35,0) &amp; ".0 " &amp; ROUND(E29*Data!$C$35,0) &amp; ".0")</f>
        <v>v -13.0 13.0 948.0</v>
      </c>
      <c r="G29" s="9">
        <f t="shared" si="8"/>
        <v>16</v>
      </c>
      <c r="H29" s="9">
        <f t="shared" si="9"/>
        <v>2</v>
      </c>
      <c r="I29" s="9">
        <f t="shared" si="10"/>
        <v>5</v>
      </c>
      <c r="J29" s="9">
        <f t="shared" si="0"/>
        <v>7</v>
      </c>
      <c r="K29" s="9">
        <f t="shared" si="1"/>
        <v>9</v>
      </c>
      <c r="L29" s="9">
        <f t="shared" si="2"/>
        <v>11</v>
      </c>
      <c r="M29" s="10">
        <f t="shared" si="3"/>
        <v>15</v>
      </c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</row>
    <row r="30" spans="1:31" x14ac:dyDescent="0.25">
      <c r="A30" s="52" t="s">
        <v>237</v>
      </c>
      <c r="B30" s="9" t="str">
        <f t="shared" si="4"/>
        <v>v -39.0 54.0 103.0</v>
      </c>
      <c r="C30" s="9">
        <f t="shared" si="5"/>
        <v>-39</v>
      </c>
      <c r="D30" s="9">
        <f t="shared" si="6"/>
        <v>54</v>
      </c>
      <c r="E30" s="9">
        <f t="shared" si="7"/>
        <v>103</v>
      </c>
      <c r="F30" s="49" t="str">
        <f>IF(A30="","","v " &amp;ROUND(C30*Data!$C$35,0) &amp; ".0 " &amp; ROUND(D30*Data!$C$35,0) &amp; ".0 " &amp; ROUND(E30*Data!$C$35,0) &amp; ".0")</f>
        <v>v -131.0 181.0 345.0</v>
      </c>
      <c r="G30" s="9">
        <f t="shared" si="8"/>
        <v>18</v>
      </c>
      <c r="H30" s="9">
        <f t="shared" si="9"/>
        <v>2</v>
      </c>
      <c r="I30" s="9">
        <f t="shared" si="10"/>
        <v>6</v>
      </c>
      <c r="J30" s="9">
        <f t="shared" si="0"/>
        <v>8</v>
      </c>
      <c r="K30" s="9">
        <f t="shared" si="1"/>
        <v>11</v>
      </c>
      <c r="L30" s="9">
        <f t="shared" si="2"/>
        <v>13</v>
      </c>
      <c r="M30" s="10">
        <f t="shared" si="3"/>
        <v>17</v>
      </c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</row>
    <row r="31" spans="1:31" x14ac:dyDescent="0.25">
      <c r="A31" s="52" t="s">
        <v>238</v>
      </c>
      <c r="B31" s="9" t="str">
        <f t="shared" si="4"/>
        <v>v -39.0 7.0 103.0</v>
      </c>
      <c r="C31" s="9">
        <f t="shared" si="5"/>
        <v>-39</v>
      </c>
      <c r="D31" s="9">
        <f t="shared" si="6"/>
        <v>7</v>
      </c>
      <c r="E31" s="9">
        <f t="shared" si="7"/>
        <v>103</v>
      </c>
      <c r="F31" s="49" t="str">
        <f>IF(A31="","","v " &amp;ROUND(C31*Data!$C$35,0) &amp; ".0 " &amp; ROUND(D31*Data!$C$35,0) &amp; ".0 " &amp; ROUND(E31*Data!$C$35,0) &amp; ".0")</f>
        <v>v -131.0 23.0 345.0</v>
      </c>
      <c r="G31" s="9">
        <f t="shared" si="8"/>
        <v>17</v>
      </c>
      <c r="H31" s="9">
        <f t="shared" si="9"/>
        <v>2</v>
      </c>
      <c r="I31" s="9">
        <f t="shared" si="10"/>
        <v>6</v>
      </c>
      <c r="J31" s="9">
        <f t="shared" si="0"/>
        <v>8</v>
      </c>
      <c r="K31" s="9">
        <f t="shared" si="1"/>
        <v>10</v>
      </c>
      <c r="L31" s="9">
        <f t="shared" si="2"/>
        <v>12</v>
      </c>
      <c r="M31" s="10">
        <f t="shared" si="3"/>
        <v>16</v>
      </c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</row>
    <row r="32" spans="1:31" x14ac:dyDescent="0.25">
      <c r="A32" s="52" t="s">
        <v>239</v>
      </c>
      <c r="B32" s="9" t="str">
        <f t="shared" si="4"/>
        <v>v 39.0 7.0 103.0</v>
      </c>
      <c r="C32" s="9">
        <f t="shared" si="5"/>
        <v>39</v>
      </c>
      <c r="D32" s="9">
        <f t="shared" si="6"/>
        <v>7</v>
      </c>
      <c r="E32" s="9">
        <f t="shared" si="7"/>
        <v>103</v>
      </c>
      <c r="F32" s="49" t="str">
        <f>IF(A32="","","v " &amp;ROUND(C32*Data!$C$35,0) &amp; ".0 " &amp; ROUND(D32*Data!$C$35,0) &amp; ".0 " &amp; ROUND(E32*Data!$C$35,0) &amp; ".0")</f>
        <v>v 131.0 23.0 345.0</v>
      </c>
      <c r="G32" s="9">
        <f t="shared" si="8"/>
        <v>16</v>
      </c>
      <c r="H32" s="9">
        <f t="shared" si="9"/>
        <v>2</v>
      </c>
      <c r="I32" s="9">
        <f t="shared" si="10"/>
        <v>5</v>
      </c>
      <c r="J32" s="9">
        <f t="shared" si="0"/>
        <v>7</v>
      </c>
      <c r="K32" s="9">
        <f t="shared" si="1"/>
        <v>9</v>
      </c>
      <c r="L32" s="9">
        <f t="shared" si="2"/>
        <v>11</v>
      </c>
      <c r="M32" s="10">
        <f t="shared" si="3"/>
        <v>15</v>
      </c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1:31" x14ac:dyDescent="0.25">
      <c r="A33" s="52" t="s">
        <v>240</v>
      </c>
      <c r="B33" s="9" t="str">
        <f t="shared" si="4"/>
        <v>v 39.0 54.0 103.0</v>
      </c>
      <c r="C33" s="9">
        <f t="shared" si="5"/>
        <v>39</v>
      </c>
      <c r="D33" s="9">
        <f t="shared" si="6"/>
        <v>54</v>
      </c>
      <c r="E33" s="9">
        <f t="shared" si="7"/>
        <v>103</v>
      </c>
      <c r="F33" s="49" t="str">
        <f>IF(A33="","","v " &amp;ROUND(C33*Data!$C$35,0) &amp; ".0 " &amp; ROUND(D33*Data!$C$35,0) &amp; ".0 " &amp; ROUND(E33*Data!$C$35,0) &amp; ".0")</f>
        <v>v 131.0 181.0 345.0</v>
      </c>
      <c r="G33" s="9">
        <f t="shared" si="8"/>
        <v>17</v>
      </c>
      <c r="H33" s="9">
        <f t="shared" si="9"/>
        <v>2</v>
      </c>
      <c r="I33" s="9">
        <f t="shared" si="10"/>
        <v>5</v>
      </c>
      <c r="J33" s="9">
        <f t="shared" si="0"/>
        <v>7</v>
      </c>
      <c r="K33" s="9">
        <f t="shared" si="1"/>
        <v>10</v>
      </c>
      <c r="L33" s="9">
        <f t="shared" si="2"/>
        <v>12</v>
      </c>
      <c r="M33" s="10">
        <f t="shared" si="3"/>
        <v>16</v>
      </c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1:31" x14ac:dyDescent="0.25">
      <c r="A34" s="52" t="s">
        <v>241</v>
      </c>
      <c r="B34" s="9" t="str">
        <f t="shared" si="4"/>
        <v>v -32.0 85.0 107.0</v>
      </c>
      <c r="C34" s="9">
        <f t="shared" si="5"/>
        <v>-32</v>
      </c>
      <c r="D34" s="9">
        <f t="shared" si="6"/>
        <v>85</v>
      </c>
      <c r="E34" s="9">
        <f t="shared" si="7"/>
        <v>107</v>
      </c>
      <c r="F34" s="49" t="str">
        <f>IF(A34="","","v " &amp;ROUND(C34*Data!$C$35,0) &amp; ".0 " &amp; ROUND(D34*Data!$C$35,0) &amp; ".0 " &amp; ROUND(E34*Data!$C$35,0) &amp; ".0")</f>
        <v>v -107.0 285.0 358.0</v>
      </c>
      <c r="G34" s="9">
        <f t="shared" si="8"/>
        <v>18</v>
      </c>
      <c r="H34" s="9">
        <f t="shared" si="9"/>
        <v>2</v>
      </c>
      <c r="I34" s="9">
        <f t="shared" si="10"/>
        <v>6</v>
      </c>
      <c r="J34" s="9">
        <f t="shared" si="0"/>
        <v>8</v>
      </c>
      <c r="K34" s="9">
        <f t="shared" si="1"/>
        <v>11</v>
      </c>
      <c r="L34" s="9">
        <f t="shared" si="2"/>
        <v>13</v>
      </c>
      <c r="M34" s="10">
        <f t="shared" si="3"/>
        <v>17</v>
      </c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</row>
    <row r="35" spans="1:31" x14ac:dyDescent="0.25">
      <c r="A35" s="52" t="s">
        <v>242</v>
      </c>
      <c r="B35" s="9" t="str">
        <f t="shared" si="4"/>
        <v>v -39.0 56.0 101.0</v>
      </c>
      <c r="C35" s="9">
        <f t="shared" si="5"/>
        <v>-39</v>
      </c>
      <c r="D35" s="9">
        <f t="shared" si="6"/>
        <v>56</v>
      </c>
      <c r="E35" s="9">
        <f t="shared" si="7"/>
        <v>101</v>
      </c>
      <c r="F35" s="49" t="str">
        <f>IF(A35="","","v " &amp;ROUND(C35*Data!$C$35,0) &amp; ".0 " &amp; ROUND(D35*Data!$C$35,0) &amp; ".0 " &amp; ROUND(E35*Data!$C$35,0) &amp; ".0")</f>
        <v>v -131.0 188.0 338.0</v>
      </c>
      <c r="G35" s="9">
        <f t="shared" si="8"/>
        <v>18</v>
      </c>
      <c r="H35" s="9">
        <f t="shared" si="9"/>
        <v>2</v>
      </c>
      <c r="I35" s="9">
        <f t="shared" si="10"/>
        <v>6</v>
      </c>
      <c r="J35" s="9">
        <f t="shared" si="0"/>
        <v>8</v>
      </c>
      <c r="K35" s="9">
        <f t="shared" si="1"/>
        <v>11</v>
      </c>
      <c r="L35" s="9">
        <f t="shared" si="2"/>
        <v>13</v>
      </c>
      <c r="M35" s="10">
        <f t="shared" si="3"/>
        <v>17</v>
      </c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</row>
    <row r="36" spans="1:31" x14ac:dyDescent="0.25">
      <c r="A36" s="52" t="s">
        <v>243</v>
      </c>
      <c r="B36" s="9" t="str">
        <f t="shared" si="4"/>
        <v>v 32.0 85.0 107.0</v>
      </c>
      <c r="C36" s="9">
        <f t="shared" si="5"/>
        <v>32</v>
      </c>
      <c r="D36" s="9">
        <f t="shared" si="6"/>
        <v>85</v>
      </c>
      <c r="E36" s="9">
        <f t="shared" si="7"/>
        <v>107</v>
      </c>
      <c r="F36" s="49" t="str">
        <f>IF(A36="","","v " &amp;ROUND(C36*Data!$C$35,0) &amp; ".0 " &amp; ROUND(D36*Data!$C$35,0) &amp; ".0 " &amp; ROUND(E36*Data!$C$35,0) &amp; ".0")</f>
        <v>v 107.0 285.0 358.0</v>
      </c>
      <c r="G36" s="9">
        <f t="shared" si="8"/>
        <v>17</v>
      </c>
      <c r="H36" s="9">
        <f t="shared" si="9"/>
        <v>2</v>
      </c>
      <c r="I36" s="9">
        <f t="shared" si="10"/>
        <v>5</v>
      </c>
      <c r="J36" s="9">
        <f t="shared" si="0"/>
        <v>7</v>
      </c>
      <c r="K36" s="9">
        <f t="shared" si="1"/>
        <v>10</v>
      </c>
      <c r="L36" s="9">
        <f t="shared" si="2"/>
        <v>12</v>
      </c>
      <c r="M36" s="10">
        <f t="shared" si="3"/>
        <v>16</v>
      </c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</row>
    <row r="37" spans="1:31" x14ac:dyDescent="0.25">
      <c r="A37" s="52" t="s">
        <v>244</v>
      </c>
      <c r="B37" s="9" t="str">
        <f t="shared" si="4"/>
        <v>v 39.0 56.0 101.0</v>
      </c>
      <c r="C37" s="9">
        <f t="shared" si="5"/>
        <v>39</v>
      </c>
      <c r="D37" s="9">
        <f t="shared" si="6"/>
        <v>56</v>
      </c>
      <c r="E37" s="9">
        <f t="shared" si="7"/>
        <v>101</v>
      </c>
      <c r="F37" s="49" t="str">
        <f>IF(A37="","","v " &amp;ROUND(C37*Data!$C$35,0) &amp; ".0 " &amp; ROUND(D37*Data!$C$35,0) &amp; ".0 " &amp; ROUND(E37*Data!$C$35,0) &amp; ".0")</f>
        <v>v 131.0 188.0 338.0</v>
      </c>
      <c r="G37" s="9">
        <f t="shared" si="8"/>
        <v>17</v>
      </c>
      <c r="H37" s="9">
        <f t="shared" si="9"/>
        <v>2</v>
      </c>
      <c r="I37" s="9">
        <f t="shared" si="10"/>
        <v>5</v>
      </c>
      <c r="J37" s="9">
        <f t="shared" si="0"/>
        <v>7</v>
      </c>
      <c r="K37" s="9">
        <f t="shared" si="1"/>
        <v>10</v>
      </c>
      <c r="L37" s="9">
        <f t="shared" si="2"/>
        <v>12</v>
      </c>
      <c r="M37" s="10">
        <f t="shared" si="3"/>
        <v>16</v>
      </c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</row>
    <row r="38" spans="1:31" x14ac:dyDescent="0.25">
      <c r="A38" s="52" t="s">
        <v>245</v>
      </c>
      <c r="B38" s="9" t="str">
        <f t="shared" si="4"/>
        <v>v -29.0 92.0 115.0</v>
      </c>
      <c r="C38" s="9">
        <f t="shared" si="5"/>
        <v>-29</v>
      </c>
      <c r="D38" s="9">
        <f t="shared" si="6"/>
        <v>92</v>
      </c>
      <c r="E38" s="9">
        <f t="shared" si="7"/>
        <v>115</v>
      </c>
      <c r="F38" s="49" t="str">
        <f>IF(A38="","","v " &amp;ROUND(C38*Data!$C$35,0) &amp; ".0 " &amp; ROUND(D38*Data!$C$35,0) &amp; ".0 " &amp; ROUND(E38*Data!$C$35,0) &amp; ".0")</f>
        <v>v -97.0 308.0 385.0</v>
      </c>
      <c r="G38" s="9">
        <f t="shared" si="8"/>
        <v>18</v>
      </c>
      <c r="H38" s="9">
        <f t="shared" si="9"/>
        <v>2</v>
      </c>
      <c r="I38" s="9">
        <f t="shared" si="10"/>
        <v>6</v>
      </c>
      <c r="J38" s="9">
        <f t="shared" si="0"/>
        <v>8</v>
      </c>
      <c r="K38" s="9">
        <f t="shared" si="1"/>
        <v>11</v>
      </c>
      <c r="L38" s="9">
        <f t="shared" si="2"/>
        <v>13</v>
      </c>
      <c r="M38" s="10">
        <f t="shared" si="3"/>
        <v>17</v>
      </c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</row>
    <row r="39" spans="1:31" x14ac:dyDescent="0.25">
      <c r="A39" s="52" t="s">
        <v>246</v>
      </c>
      <c r="B39" s="9" t="str">
        <f t="shared" si="4"/>
        <v>v 29.0 92.0 115.0</v>
      </c>
      <c r="C39" s="9">
        <f t="shared" si="5"/>
        <v>29</v>
      </c>
      <c r="D39" s="9">
        <f t="shared" si="6"/>
        <v>92</v>
      </c>
      <c r="E39" s="9">
        <f t="shared" si="7"/>
        <v>115</v>
      </c>
      <c r="F39" s="49" t="str">
        <f>IF(A39="","","v " &amp;ROUND(C39*Data!$C$35,0) &amp; ".0 " &amp; ROUND(D39*Data!$C$35,0) &amp; ".0 " &amp; ROUND(E39*Data!$C$35,0) &amp; ".0")</f>
        <v>v 97.0 308.0 385.0</v>
      </c>
      <c r="G39" s="9">
        <f t="shared" si="8"/>
        <v>17</v>
      </c>
      <c r="H39" s="9">
        <f t="shared" si="9"/>
        <v>2</v>
      </c>
      <c r="I39" s="9">
        <f t="shared" si="10"/>
        <v>5</v>
      </c>
      <c r="J39" s="9">
        <f t="shared" si="0"/>
        <v>7</v>
      </c>
      <c r="K39" s="9">
        <f t="shared" si="1"/>
        <v>10</v>
      </c>
      <c r="L39" s="9">
        <f t="shared" si="2"/>
        <v>12</v>
      </c>
      <c r="M39" s="10">
        <f t="shared" si="3"/>
        <v>16</v>
      </c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</row>
    <row r="40" spans="1:31" x14ac:dyDescent="0.25">
      <c r="A40" s="52" t="s">
        <v>247</v>
      </c>
      <c r="B40" s="9" t="str">
        <f t="shared" si="4"/>
        <v>v -96.0 7.0 242.0</v>
      </c>
      <c r="C40" s="9">
        <f t="shared" si="5"/>
        <v>-96</v>
      </c>
      <c r="D40" s="9">
        <f t="shared" si="6"/>
        <v>7</v>
      </c>
      <c r="E40" s="9">
        <f t="shared" si="7"/>
        <v>242</v>
      </c>
      <c r="F40" s="49" t="str">
        <f>IF(A40="","","v " &amp;ROUND(C40*Data!$C$35,0) &amp; ".0 " &amp; ROUND(D40*Data!$C$35,0) &amp; ".0 " &amp; ROUND(E40*Data!$C$35,0) &amp; ".0")</f>
        <v>v -322.0 23.0 811.0</v>
      </c>
      <c r="G40" s="9">
        <f t="shared" si="8"/>
        <v>17</v>
      </c>
      <c r="H40" s="9">
        <f t="shared" si="9"/>
        <v>2</v>
      </c>
      <c r="I40" s="9">
        <f t="shared" si="10"/>
        <v>6</v>
      </c>
      <c r="J40" s="9">
        <f t="shared" si="0"/>
        <v>8</v>
      </c>
      <c r="K40" s="9">
        <f t="shared" si="1"/>
        <v>10</v>
      </c>
      <c r="L40" s="9">
        <f t="shared" si="2"/>
        <v>12</v>
      </c>
      <c r="M40" s="10">
        <f t="shared" si="3"/>
        <v>16</v>
      </c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</row>
    <row r="41" spans="1:31" x14ac:dyDescent="0.25">
      <c r="A41" s="52" t="s">
        <v>248</v>
      </c>
      <c r="B41" s="9" t="str">
        <f t="shared" si="4"/>
        <v>v -96.0 24.0 196.0</v>
      </c>
      <c r="C41" s="9">
        <f t="shared" si="5"/>
        <v>-96</v>
      </c>
      <c r="D41" s="9">
        <f t="shared" si="6"/>
        <v>24</v>
      </c>
      <c r="E41" s="9">
        <f t="shared" si="7"/>
        <v>196</v>
      </c>
      <c r="F41" s="49" t="str">
        <f>IF(A41="","","v " &amp;ROUND(C41*Data!$C$35,0) &amp; ".0 " &amp; ROUND(D41*Data!$C$35,0) &amp; ".0 " &amp; ROUND(E41*Data!$C$35,0) &amp; ".0")</f>
        <v>v -322.0 80.0 657.0</v>
      </c>
      <c r="G41" s="9">
        <f t="shared" si="8"/>
        <v>18</v>
      </c>
      <c r="H41" s="9">
        <f t="shared" si="9"/>
        <v>2</v>
      </c>
      <c r="I41" s="9">
        <f t="shared" si="10"/>
        <v>6</v>
      </c>
      <c r="J41" s="9">
        <f t="shared" si="0"/>
        <v>8</v>
      </c>
      <c r="K41" s="9">
        <f t="shared" si="1"/>
        <v>11</v>
      </c>
      <c r="L41" s="9">
        <f t="shared" si="2"/>
        <v>13</v>
      </c>
      <c r="M41" s="10">
        <f t="shared" si="3"/>
        <v>17</v>
      </c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</row>
    <row r="42" spans="1:31" x14ac:dyDescent="0.25">
      <c r="A42" s="52" t="s">
        <v>249</v>
      </c>
      <c r="B42" s="9" t="str">
        <f t="shared" si="4"/>
        <v>v -96.0 7.0 193.0</v>
      </c>
      <c r="C42" s="9">
        <f t="shared" si="5"/>
        <v>-96</v>
      </c>
      <c r="D42" s="9">
        <f t="shared" si="6"/>
        <v>7</v>
      </c>
      <c r="E42" s="9">
        <f t="shared" si="7"/>
        <v>193</v>
      </c>
      <c r="F42" s="49" t="str">
        <f>IF(A42="","","v " &amp;ROUND(C42*Data!$C$35,0) &amp; ".0 " &amp; ROUND(D42*Data!$C$35,0) &amp; ".0 " &amp; ROUND(E42*Data!$C$35,0) &amp; ".0")</f>
        <v>v -322.0 23.0 647.0</v>
      </c>
      <c r="G42" s="9">
        <f t="shared" si="8"/>
        <v>17</v>
      </c>
      <c r="H42" s="9">
        <f t="shared" si="9"/>
        <v>2</v>
      </c>
      <c r="I42" s="9">
        <f t="shared" si="10"/>
        <v>6</v>
      </c>
      <c r="J42" s="9">
        <f t="shared" si="0"/>
        <v>8</v>
      </c>
      <c r="K42" s="9">
        <f t="shared" si="1"/>
        <v>10</v>
      </c>
      <c r="L42" s="9">
        <f t="shared" si="2"/>
        <v>12</v>
      </c>
      <c r="M42" s="10">
        <f t="shared" si="3"/>
        <v>16</v>
      </c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</row>
    <row r="43" spans="1:31" x14ac:dyDescent="0.25">
      <c r="A43" s="52" t="s">
        <v>250</v>
      </c>
      <c r="B43" s="9" t="str">
        <f t="shared" si="4"/>
        <v>v 96.0 7.0 193.0</v>
      </c>
      <c r="C43" s="9">
        <f t="shared" si="5"/>
        <v>96</v>
      </c>
      <c r="D43" s="9">
        <f t="shared" si="6"/>
        <v>7</v>
      </c>
      <c r="E43" s="9">
        <f t="shared" si="7"/>
        <v>193</v>
      </c>
      <c r="F43" s="49" t="str">
        <f>IF(A43="","","v " &amp;ROUND(C43*Data!$C$35,0) &amp; ".0 " &amp; ROUND(D43*Data!$C$35,0) &amp; ".0 " &amp; ROUND(E43*Data!$C$35,0) &amp; ".0")</f>
        <v>v 322.0 23.0 647.0</v>
      </c>
      <c r="G43" s="9">
        <f t="shared" si="8"/>
        <v>16</v>
      </c>
      <c r="H43" s="9">
        <f t="shared" si="9"/>
        <v>2</v>
      </c>
      <c r="I43" s="9">
        <f t="shared" si="10"/>
        <v>5</v>
      </c>
      <c r="J43" s="9">
        <f t="shared" si="0"/>
        <v>7</v>
      </c>
      <c r="K43" s="9">
        <f t="shared" si="1"/>
        <v>9</v>
      </c>
      <c r="L43" s="9">
        <f t="shared" si="2"/>
        <v>11</v>
      </c>
      <c r="M43" s="10">
        <f t="shared" si="3"/>
        <v>15</v>
      </c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</row>
    <row r="44" spans="1:31" x14ac:dyDescent="0.25">
      <c r="A44" s="52" t="s">
        <v>251</v>
      </c>
      <c r="B44" s="9" t="str">
        <f t="shared" si="4"/>
        <v>v 96.0 24.0 196.0</v>
      </c>
      <c r="C44" s="9">
        <f t="shared" si="5"/>
        <v>96</v>
      </c>
      <c r="D44" s="9">
        <f t="shared" si="6"/>
        <v>24</v>
      </c>
      <c r="E44" s="9">
        <f t="shared" si="7"/>
        <v>196</v>
      </c>
      <c r="F44" s="49" t="str">
        <f>IF(A44="","","v " &amp;ROUND(C44*Data!$C$35,0) &amp; ".0 " &amp; ROUND(D44*Data!$C$35,0) &amp; ".0 " &amp; ROUND(E44*Data!$C$35,0) &amp; ".0")</f>
        <v>v 322.0 80.0 657.0</v>
      </c>
      <c r="G44" s="9">
        <f t="shared" si="8"/>
        <v>17</v>
      </c>
      <c r="H44" s="9">
        <f t="shared" si="9"/>
        <v>2</v>
      </c>
      <c r="I44" s="9">
        <f t="shared" si="10"/>
        <v>5</v>
      </c>
      <c r="J44" s="9">
        <f t="shared" si="0"/>
        <v>7</v>
      </c>
      <c r="K44" s="9">
        <f t="shared" si="1"/>
        <v>10</v>
      </c>
      <c r="L44" s="9">
        <f t="shared" si="2"/>
        <v>12</v>
      </c>
      <c r="M44" s="10">
        <f t="shared" si="3"/>
        <v>16</v>
      </c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</row>
    <row r="45" spans="1:31" x14ac:dyDescent="0.25">
      <c r="A45" s="52" t="s">
        <v>252</v>
      </c>
      <c r="B45" s="9" t="str">
        <f t="shared" si="4"/>
        <v>v 96.0 7.0 242.0</v>
      </c>
      <c r="C45" s="9">
        <f t="shared" si="5"/>
        <v>96</v>
      </c>
      <c r="D45" s="9">
        <f t="shared" si="6"/>
        <v>7</v>
      </c>
      <c r="E45" s="9">
        <f t="shared" si="7"/>
        <v>242</v>
      </c>
      <c r="F45" s="49" t="str">
        <f>IF(A45="","","v " &amp;ROUND(C45*Data!$C$35,0) &amp; ".0 " &amp; ROUND(D45*Data!$C$35,0) &amp; ".0 " &amp; ROUND(E45*Data!$C$35,0) &amp; ".0")</f>
        <v>v 322.0 23.0 811.0</v>
      </c>
      <c r="G45" s="9">
        <f t="shared" si="8"/>
        <v>16</v>
      </c>
      <c r="H45" s="9">
        <f t="shared" si="9"/>
        <v>2</v>
      </c>
      <c r="I45" s="9">
        <f t="shared" si="10"/>
        <v>5</v>
      </c>
      <c r="J45" s="9">
        <f t="shared" si="0"/>
        <v>7</v>
      </c>
      <c r="K45" s="9">
        <f t="shared" si="1"/>
        <v>9</v>
      </c>
      <c r="L45" s="9">
        <f t="shared" si="2"/>
        <v>11</v>
      </c>
      <c r="M45" s="10">
        <f t="shared" si="3"/>
        <v>15</v>
      </c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</row>
    <row r="46" spans="1:31" x14ac:dyDescent="0.25">
      <c r="A46" s="52" t="s">
        <v>253</v>
      </c>
      <c r="B46" s="9" t="str">
        <f t="shared" si="4"/>
        <v>v -11.0 17.0 202.0</v>
      </c>
      <c r="C46" s="9">
        <f t="shared" si="5"/>
        <v>-11</v>
      </c>
      <c r="D46" s="9">
        <f t="shared" si="6"/>
        <v>17</v>
      </c>
      <c r="E46" s="9">
        <f t="shared" si="7"/>
        <v>202</v>
      </c>
      <c r="F46" s="49" t="str">
        <f>IF(A46="","","v " &amp;ROUND(C46*Data!$C$35,0) &amp; ".0 " &amp; ROUND(D46*Data!$C$35,0) &amp; ".0 " &amp; ROUND(E46*Data!$C$35,0) &amp; ".0")</f>
        <v>v -37.0 57.0 677.0</v>
      </c>
      <c r="G46" s="9">
        <f t="shared" si="8"/>
        <v>18</v>
      </c>
      <c r="H46" s="9">
        <f t="shared" si="9"/>
        <v>2</v>
      </c>
      <c r="I46" s="9">
        <f t="shared" si="10"/>
        <v>6</v>
      </c>
      <c r="J46" s="9">
        <f t="shared" si="0"/>
        <v>8</v>
      </c>
      <c r="K46" s="9">
        <f t="shared" si="1"/>
        <v>11</v>
      </c>
      <c r="L46" s="9">
        <f t="shared" si="2"/>
        <v>13</v>
      </c>
      <c r="M46" s="10">
        <f t="shared" si="3"/>
        <v>17</v>
      </c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</row>
    <row r="47" spans="1:31" x14ac:dyDescent="0.25">
      <c r="A47" s="52" t="s">
        <v>254</v>
      </c>
      <c r="B47" s="9" t="str">
        <f t="shared" si="4"/>
        <v>v -13.0 24.0 196.0</v>
      </c>
      <c r="C47" s="9">
        <f t="shared" si="5"/>
        <v>-13</v>
      </c>
      <c r="D47" s="9">
        <f t="shared" si="6"/>
        <v>24</v>
      </c>
      <c r="E47" s="9">
        <f t="shared" si="7"/>
        <v>196</v>
      </c>
      <c r="F47" s="49" t="str">
        <f>IF(A47="","","v " &amp;ROUND(C47*Data!$C$35,0) &amp; ".0 " &amp; ROUND(D47*Data!$C$35,0) &amp; ".0 " &amp; ROUND(E47*Data!$C$35,0) &amp; ".0")</f>
        <v>v -44.0 80.0 657.0</v>
      </c>
      <c r="G47" s="9">
        <f t="shared" si="8"/>
        <v>18</v>
      </c>
      <c r="H47" s="9">
        <f t="shared" si="9"/>
        <v>2</v>
      </c>
      <c r="I47" s="9">
        <f t="shared" si="10"/>
        <v>6</v>
      </c>
      <c r="J47" s="9">
        <f t="shared" si="0"/>
        <v>8</v>
      </c>
      <c r="K47" s="9">
        <f t="shared" si="1"/>
        <v>11</v>
      </c>
      <c r="L47" s="9">
        <f t="shared" si="2"/>
        <v>13</v>
      </c>
      <c r="M47" s="10">
        <f t="shared" si="3"/>
        <v>17</v>
      </c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</row>
    <row r="48" spans="1:31" x14ac:dyDescent="0.25">
      <c r="A48" s="52" t="s">
        <v>255</v>
      </c>
      <c r="B48" s="9" t="str">
        <f t="shared" si="4"/>
        <v>v -96.0 17.0 202.0</v>
      </c>
      <c r="C48" s="9">
        <f t="shared" si="5"/>
        <v>-96</v>
      </c>
      <c r="D48" s="9">
        <f t="shared" si="6"/>
        <v>17</v>
      </c>
      <c r="E48" s="9">
        <f t="shared" si="7"/>
        <v>202</v>
      </c>
      <c r="F48" s="49" t="str">
        <f>IF(A48="","","v " &amp;ROUND(C48*Data!$C$35,0) &amp; ".0 " &amp; ROUND(D48*Data!$C$35,0) &amp; ".0 " &amp; ROUND(E48*Data!$C$35,0) &amp; ".0")</f>
        <v>v -322.0 57.0 677.0</v>
      </c>
      <c r="G48" s="9">
        <f t="shared" si="8"/>
        <v>18</v>
      </c>
      <c r="H48" s="9">
        <f t="shared" si="9"/>
        <v>2</v>
      </c>
      <c r="I48" s="9">
        <f t="shared" si="10"/>
        <v>6</v>
      </c>
      <c r="J48" s="9">
        <f t="shared" si="0"/>
        <v>8</v>
      </c>
      <c r="K48" s="9">
        <f t="shared" si="1"/>
        <v>11</v>
      </c>
      <c r="L48" s="9">
        <f t="shared" si="2"/>
        <v>13</v>
      </c>
      <c r="M48" s="10">
        <f t="shared" si="3"/>
        <v>17</v>
      </c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</row>
    <row r="49" spans="1:31" x14ac:dyDescent="0.25">
      <c r="A49" s="52" t="s">
        <v>256</v>
      </c>
      <c r="B49" s="9" t="str">
        <f t="shared" si="4"/>
        <v>v 96.0 17.0 202.0</v>
      </c>
      <c r="C49" s="9">
        <f t="shared" si="5"/>
        <v>96</v>
      </c>
      <c r="D49" s="9">
        <f t="shared" si="6"/>
        <v>17</v>
      </c>
      <c r="E49" s="9">
        <f t="shared" si="7"/>
        <v>202</v>
      </c>
      <c r="F49" s="49" t="str">
        <f>IF(A49="","","v " &amp;ROUND(C49*Data!$C$35,0) &amp; ".0 " &amp; ROUND(D49*Data!$C$35,0) &amp; ".0 " &amp; ROUND(E49*Data!$C$35,0) &amp; ".0")</f>
        <v>v 322.0 57.0 677.0</v>
      </c>
      <c r="G49" s="9">
        <f t="shared" si="8"/>
        <v>17</v>
      </c>
      <c r="H49" s="9">
        <f t="shared" si="9"/>
        <v>2</v>
      </c>
      <c r="I49" s="9">
        <f t="shared" si="10"/>
        <v>5</v>
      </c>
      <c r="J49" s="9">
        <f t="shared" si="0"/>
        <v>7</v>
      </c>
      <c r="K49" s="9">
        <f t="shared" si="1"/>
        <v>10</v>
      </c>
      <c r="L49" s="9">
        <f t="shared" si="2"/>
        <v>12</v>
      </c>
      <c r="M49" s="10">
        <f t="shared" si="3"/>
        <v>16</v>
      </c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</row>
    <row r="50" spans="1:31" x14ac:dyDescent="0.25">
      <c r="A50" s="52" t="s">
        <v>257</v>
      </c>
      <c r="B50" s="9" t="str">
        <f t="shared" si="4"/>
        <v>v 13.0 24.0 196.0</v>
      </c>
      <c r="C50" s="9">
        <f t="shared" si="5"/>
        <v>13</v>
      </c>
      <c r="D50" s="9">
        <f t="shared" si="6"/>
        <v>24</v>
      </c>
      <c r="E50" s="9">
        <f t="shared" si="7"/>
        <v>196</v>
      </c>
      <c r="F50" s="49" t="str">
        <f>IF(A50="","","v " &amp;ROUND(C50*Data!$C$35,0) &amp; ".0 " &amp; ROUND(D50*Data!$C$35,0) &amp; ".0 " &amp; ROUND(E50*Data!$C$35,0) &amp; ".0")</f>
        <v>v 44.0 80.0 657.0</v>
      </c>
      <c r="G50" s="9">
        <f t="shared" si="8"/>
        <v>17</v>
      </c>
      <c r="H50" s="9">
        <f t="shared" si="9"/>
        <v>2</v>
      </c>
      <c r="I50" s="9">
        <f t="shared" si="10"/>
        <v>5</v>
      </c>
      <c r="J50" s="9">
        <f t="shared" si="0"/>
        <v>7</v>
      </c>
      <c r="K50" s="9">
        <f t="shared" si="1"/>
        <v>10</v>
      </c>
      <c r="L50" s="9">
        <f t="shared" si="2"/>
        <v>12</v>
      </c>
      <c r="M50" s="10">
        <f t="shared" si="3"/>
        <v>16</v>
      </c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</row>
    <row r="51" spans="1:31" x14ac:dyDescent="0.25">
      <c r="A51" s="52" t="s">
        <v>258</v>
      </c>
      <c r="B51" s="9" t="str">
        <f t="shared" si="4"/>
        <v>v 11.0 17.0 202.0</v>
      </c>
      <c r="C51" s="9">
        <f t="shared" si="5"/>
        <v>11</v>
      </c>
      <c r="D51" s="9">
        <f t="shared" si="6"/>
        <v>17</v>
      </c>
      <c r="E51" s="9">
        <f t="shared" si="7"/>
        <v>202</v>
      </c>
      <c r="F51" s="49" t="str">
        <f>IF(A51="","","v " &amp;ROUND(C51*Data!$C$35,0) &amp; ".0 " &amp; ROUND(D51*Data!$C$35,0) &amp; ".0 " &amp; ROUND(E51*Data!$C$35,0) &amp; ".0")</f>
        <v>v 37.0 57.0 677.0</v>
      </c>
      <c r="G51" s="9">
        <f t="shared" si="8"/>
        <v>17</v>
      </c>
      <c r="H51" s="9">
        <f t="shared" si="9"/>
        <v>2</v>
      </c>
      <c r="I51" s="9">
        <f t="shared" si="10"/>
        <v>5</v>
      </c>
      <c r="J51" s="9">
        <f t="shared" si="0"/>
        <v>7</v>
      </c>
      <c r="K51" s="9">
        <f t="shared" si="1"/>
        <v>10</v>
      </c>
      <c r="L51" s="9">
        <f t="shared" si="2"/>
        <v>12</v>
      </c>
      <c r="M51" s="10">
        <f t="shared" si="3"/>
        <v>16</v>
      </c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</row>
    <row r="52" spans="1:31" x14ac:dyDescent="0.25">
      <c r="A52" s="52" t="s">
        <v>259</v>
      </c>
      <c r="B52" s="9" t="str">
        <f t="shared" si="4"/>
        <v>v -6.0 7.0 242.0</v>
      </c>
      <c r="C52" s="9">
        <f t="shared" si="5"/>
        <v>-6</v>
      </c>
      <c r="D52" s="9">
        <f t="shared" si="6"/>
        <v>7</v>
      </c>
      <c r="E52" s="9">
        <f t="shared" si="7"/>
        <v>242</v>
      </c>
      <c r="F52" s="49" t="str">
        <f>IF(A52="","","v " &amp;ROUND(C52*Data!$C$35,0) &amp; ".0 " &amp; ROUND(D52*Data!$C$35,0) &amp; ".0 " &amp; ROUND(E52*Data!$C$35,0) &amp; ".0")</f>
        <v>v -20.0 23.0 811.0</v>
      </c>
      <c r="G52" s="9">
        <f t="shared" si="8"/>
        <v>16</v>
      </c>
      <c r="H52" s="9">
        <f t="shared" si="9"/>
        <v>2</v>
      </c>
      <c r="I52" s="9">
        <f t="shared" si="10"/>
        <v>5</v>
      </c>
      <c r="J52" s="9">
        <f t="shared" si="0"/>
        <v>7</v>
      </c>
      <c r="K52" s="9">
        <f t="shared" si="1"/>
        <v>9</v>
      </c>
      <c r="L52" s="9">
        <f t="shared" si="2"/>
        <v>11</v>
      </c>
      <c r="M52" s="10">
        <f t="shared" si="3"/>
        <v>15</v>
      </c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</row>
    <row r="53" spans="1:31" x14ac:dyDescent="0.25">
      <c r="A53" s="52" t="s">
        <v>260</v>
      </c>
      <c r="B53" s="9" t="str">
        <f t="shared" si="4"/>
        <v>v 6.0 7.0 242.0</v>
      </c>
      <c r="C53" s="9">
        <f t="shared" si="5"/>
        <v>6</v>
      </c>
      <c r="D53" s="9">
        <f t="shared" si="6"/>
        <v>7</v>
      </c>
      <c r="E53" s="9">
        <f t="shared" si="7"/>
        <v>242</v>
      </c>
      <c r="F53" s="49" t="str">
        <f>IF(A53="","","v " &amp;ROUND(C53*Data!$C$35,0) &amp; ".0 " &amp; ROUND(D53*Data!$C$35,0) &amp; ".0 " &amp; ROUND(E53*Data!$C$35,0) &amp; ".0")</f>
        <v>v 20.0 23.0 811.0</v>
      </c>
      <c r="G53" s="9">
        <f t="shared" si="8"/>
        <v>15</v>
      </c>
      <c r="H53" s="9">
        <f t="shared" si="9"/>
        <v>2</v>
      </c>
      <c r="I53" s="9">
        <f t="shared" si="10"/>
        <v>4</v>
      </c>
      <c r="J53" s="9">
        <f t="shared" si="0"/>
        <v>6</v>
      </c>
      <c r="K53" s="9">
        <f t="shared" si="1"/>
        <v>8</v>
      </c>
      <c r="L53" s="9">
        <f t="shared" si="2"/>
        <v>10</v>
      </c>
      <c r="M53" s="10">
        <f t="shared" si="3"/>
        <v>14</v>
      </c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</row>
    <row r="54" spans="1:31" x14ac:dyDescent="0.25">
      <c r="A54" s="52" t="s">
        <v>261</v>
      </c>
      <c r="B54" s="9" t="str">
        <f t="shared" si="4"/>
        <v>v -32.0 85.0 25.0</v>
      </c>
      <c r="C54" s="9">
        <f t="shared" si="5"/>
        <v>-32</v>
      </c>
      <c r="D54" s="9">
        <f t="shared" si="6"/>
        <v>85</v>
      </c>
      <c r="E54" s="9">
        <f t="shared" si="7"/>
        <v>25</v>
      </c>
      <c r="F54" s="49" t="str">
        <f>IF(A54="","","v " &amp;ROUND(C54*Data!$C$35,0) &amp; ".0 " &amp; ROUND(D54*Data!$C$35,0) &amp; ".0 " &amp; ROUND(E54*Data!$C$35,0) &amp; ".0")</f>
        <v>v -107.0 285.0 84.0</v>
      </c>
      <c r="G54" s="9">
        <f t="shared" si="8"/>
        <v>17</v>
      </c>
      <c r="H54" s="9">
        <f t="shared" si="9"/>
        <v>2</v>
      </c>
      <c r="I54" s="9">
        <f t="shared" si="10"/>
        <v>6</v>
      </c>
      <c r="J54" s="9">
        <f t="shared" si="0"/>
        <v>8</v>
      </c>
      <c r="K54" s="9">
        <f t="shared" si="1"/>
        <v>11</v>
      </c>
      <c r="L54" s="9">
        <f t="shared" si="2"/>
        <v>13</v>
      </c>
      <c r="M54" s="10">
        <f t="shared" si="3"/>
        <v>16</v>
      </c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</row>
    <row r="55" spans="1:31" x14ac:dyDescent="0.25">
      <c r="A55" s="52" t="s">
        <v>262</v>
      </c>
      <c r="B55" s="9" t="str">
        <f t="shared" si="4"/>
        <v>v 32.0 85.0 25.0</v>
      </c>
      <c r="C55" s="9">
        <f t="shared" si="5"/>
        <v>32</v>
      </c>
      <c r="D55" s="9">
        <f t="shared" si="6"/>
        <v>85</v>
      </c>
      <c r="E55" s="9">
        <f t="shared" si="7"/>
        <v>25</v>
      </c>
      <c r="F55" s="49" t="str">
        <f>IF(A55="","","v " &amp;ROUND(C55*Data!$C$35,0) &amp; ".0 " &amp; ROUND(D55*Data!$C$35,0) &amp; ".0 " &amp; ROUND(E55*Data!$C$35,0) &amp; ".0")</f>
        <v>v 107.0 285.0 84.0</v>
      </c>
      <c r="G55" s="9">
        <f t="shared" si="8"/>
        <v>16</v>
      </c>
      <c r="H55" s="9">
        <f t="shared" si="9"/>
        <v>2</v>
      </c>
      <c r="I55" s="9">
        <f t="shared" si="10"/>
        <v>5</v>
      </c>
      <c r="J55" s="9">
        <f t="shared" si="0"/>
        <v>7</v>
      </c>
      <c r="K55" s="9">
        <f t="shared" si="1"/>
        <v>10</v>
      </c>
      <c r="L55" s="9">
        <f t="shared" si="2"/>
        <v>12</v>
      </c>
      <c r="M55" s="10">
        <f t="shared" si="3"/>
        <v>15</v>
      </c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</row>
    <row r="56" spans="1:31" x14ac:dyDescent="0.25">
      <c r="A56" s="52" t="s">
        <v>263</v>
      </c>
      <c r="B56" s="9" t="str">
        <f t="shared" si="4"/>
        <v>v -104.0 56.0 81.0</v>
      </c>
      <c r="C56" s="9">
        <f t="shared" si="5"/>
        <v>-104</v>
      </c>
      <c r="D56" s="9">
        <f t="shared" si="6"/>
        <v>56</v>
      </c>
      <c r="E56" s="9">
        <f t="shared" si="7"/>
        <v>81</v>
      </c>
      <c r="F56" s="49" t="str">
        <f>IF(A56="","","v " &amp;ROUND(C56*Data!$C$35,0) &amp; ".0 " &amp; ROUND(D56*Data!$C$35,0) &amp; ".0 " &amp; ROUND(E56*Data!$C$35,0) &amp; ".0")</f>
        <v>v -348.0 188.0 271.0</v>
      </c>
      <c r="G56" s="9">
        <f t="shared" si="8"/>
        <v>18</v>
      </c>
      <c r="H56" s="9">
        <f t="shared" si="9"/>
        <v>2</v>
      </c>
      <c r="I56" s="9">
        <f t="shared" si="10"/>
        <v>7</v>
      </c>
      <c r="J56" s="9">
        <f t="shared" si="0"/>
        <v>9</v>
      </c>
      <c r="K56" s="9">
        <f t="shared" si="1"/>
        <v>12</v>
      </c>
      <c r="L56" s="9">
        <f t="shared" si="2"/>
        <v>14</v>
      </c>
      <c r="M56" s="10">
        <f t="shared" si="3"/>
        <v>17</v>
      </c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</row>
    <row r="57" spans="1:31" x14ac:dyDescent="0.25">
      <c r="A57" s="52" t="s">
        <v>264</v>
      </c>
      <c r="B57" s="9" t="str">
        <f t="shared" si="4"/>
        <v>v -105.0 54.0 83.0</v>
      </c>
      <c r="C57" s="9">
        <f t="shared" si="5"/>
        <v>-105</v>
      </c>
      <c r="D57" s="9">
        <f t="shared" si="6"/>
        <v>54</v>
      </c>
      <c r="E57" s="9">
        <f t="shared" si="7"/>
        <v>83</v>
      </c>
      <c r="F57" s="49" t="str">
        <f>IF(A57="","","v " &amp;ROUND(C57*Data!$C$35,0) &amp; ".0 " &amp; ROUND(D57*Data!$C$35,0) &amp; ".0 " &amp; ROUND(E57*Data!$C$35,0) &amp; ".0")</f>
        <v>v -352.0 181.0 278.0</v>
      </c>
      <c r="G57" s="9">
        <f t="shared" si="8"/>
        <v>18</v>
      </c>
      <c r="H57" s="9">
        <f t="shared" si="9"/>
        <v>2</v>
      </c>
      <c r="I57" s="9">
        <f t="shared" si="10"/>
        <v>7</v>
      </c>
      <c r="J57" s="9">
        <f t="shared" si="0"/>
        <v>9</v>
      </c>
      <c r="K57" s="9">
        <f t="shared" si="1"/>
        <v>12</v>
      </c>
      <c r="L57" s="9">
        <f t="shared" si="2"/>
        <v>14</v>
      </c>
      <c r="M57" s="10">
        <f t="shared" si="3"/>
        <v>17</v>
      </c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</row>
    <row r="58" spans="1:31" x14ac:dyDescent="0.25">
      <c r="A58" s="52" t="s">
        <v>265</v>
      </c>
      <c r="B58" s="9" t="str">
        <f t="shared" si="4"/>
        <v>v 105.0 54.0 83.0</v>
      </c>
      <c r="C58" s="9">
        <f t="shared" si="5"/>
        <v>105</v>
      </c>
      <c r="D58" s="9">
        <f t="shared" si="6"/>
        <v>54</v>
      </c>
      <c r="E58" s="9">
        <f t="shared" si="7"/>
        <v>83</v>
      </c>
      <c r="F58" s="49" t="str">
        <f>IF(A58="","","v " &amp;ROUND(C58*Data!$C$35,0) &amp; ".0 " &amp; ROUND(D58*Data!$C$35,0) &amp; ".0 " &amp; ROUND(E58*Data!$C$35,0) &amp; ".0")</f>
        <v>v 352.0 181.0 278.0</v>
      </c>
      <c r="G58" s="9">
        <f t="shared" si="8"/>
        <v>17</v>
      </c>
      <c r="H58" s="9">
        <f t="shared" si="9"/>
        <v>2</v>
      </c>
      <c r="I58" s="9">
        <f t="shared" si="10"/>
        <v>6</v>
      </c>
      <c r="J58" s="9">
        <f t="shared" si="0"/>
        <v>8</v>
      </c>
      <c r="K58" s="9">
        <f t="shared" si="1"/>
        <v>11</v>
      </c>
      <c r="L58" s="9">
        <f t="shared" si="2"/>
        <v>13</v>
      </c>
      <c r="M58" s="10">
        <f t="shared" si="3"/>
        <v>16</v>
      </c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</row>
    <row r="59" spans="1:31" x14ac:dyDescent="0.25">
      <c r="A59" s="52" t="s">
        <v>266</v>
      </c>
      <c r="B59" s="9" t="str">
        <f t="shared" si="4"/>
        <v>v 104.0 56.0 81.0</v>
      </c>
      <c r="C59" s="9">
        <f t="shared" si="5"/>
        <v>104</v>
      </c>
      <c r="D59" s="9">
        <f t="shared" si="6"/>
        <v>56</v>
      </c>
      <c r="E59" s="9">
        <f t="shared" si="7"/>
        <v>81</v>
      </c>
      <c r="F59" s="49" t="str">
        <f>IF(A59="","","v " &amp;ROUND(C59*Data!$C$35,0) &amp; ".0 " &amp; ROUND(D59*Data!$C$35,0) &amp; ".0 " &amp; ROUND(E59*Data!$C$35,0) &amp; ".0")</f>
        <v>v 348.0 188.0 271.0</v>
      </c>
      <c r="G59" s="9">
        <f t="shared" si="8"/>
        <v>17</v>
      </c>
      <c r="H59" s="9">
        <f t="shared" si="9"/>
        <v>2</v>
      </c>
      <c r="I59" s="9">
        <f t="shared" si="10"/>
        <v>6</v>
      </c>
      <c r="J59" s="9">
        <f t="shared" si="0"/>
        <v>8</v>
      </c>
      <c r="K59" s="9">
        <f t="shared" si="1"/>
        <v>11</v>
      </c>
      <c r="L59" s="9">
        <f t="shared" si="2"/>
        <v>13</v>
      </c>
      <c r="M59" s="10">
        <f t="shared" si="3"/>
        <v>16</v>
      </c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</row>
    <row r="60" spans="1:31" x14ac:dyDescent="0.25">
      <c r="A60" s="52" t="s">
        <v>267</v>
      </c>
      <c r="B60" s="9" t="str">
        <f t="shared" si="4"/>
        <v>v -105.0 56.0 44.0</v>
      </c>
      <c r="C60" s="9">
        <f t="shared" si="5"/>
        <v>-105</v>
      </c>
      <c r="D60" s="9">
        <f t="shared" si="6"/>
        <v>56</v>
      </c>
      <c r="E60" s="9">
        <f t="shared" si="7"/>
        <v>44</v>
      </c>
      <c r="F60" s="49" t="str">
        <f>IF(A60="","","v " &amp;ROUND(C60*Data!$C$35,0) &amp; ".0 " &amp; ROUND(D60*Data!$C$35,0) &amp; ".0 " &amp; ROUND(E60*Data!$C$35,0) &amp; ".0")</f>
        <v>v -352.0 188.0 147.0</v>
      </c>
      <c r="G60" s="9">
        <f t="shared" si="8"/>
        <v>18</v>
      </c>
      <c r="H60" s="9">
        <f t="shared" si="9"/>
        <v>2</v>
      </c>
      <c r="I60" s="9">
        <f t="shared" si="10"/>
        <v>7</v>
      </c>
      <c r="J60" s="9">
        <f t="shared" si="0"/>
        <v>9</v>
      </c>
      <c r="K60" s="9">
        <f t="shared" si="1"/>
        <v>12</v>
      </c>
      <c r="L60" s="9">
        <f t="shared" si="2"/>
        <v>14</v>
      </c>
      <c r="M60" s="10">
        <f t="shared" si="3"/>
        <v>17</v>
      </c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</row>
    <row r="61" spans="1:31" x14ac:dyDescent="0.25">
      <c r="A61" s="52" t="s">
        <v>268</v>
      </c>
      <c r="B61" s="9" t="str">
        <f t="shared" si="4"/>
        <v>v -107.0 54.0 45.0</v>
      </c>
      <c r="C61" s="9">
        <f t="shared" si="5"/>
        <v>-107</v>
      </c>
      <c r="D61" s="9">
        <f t="shared" si="6"/>
        <v>54</v>
      </c>
      <c r="E61" s="9">
        <f t="shared" si="7"/>
        <v>45</v>
      </c>
      <c r="F61" s="49" t="str">
        <f>IF(A61="","","v " &amp;ROUND(C61*Data!$C$35,0) &amp; ".0 " &amp; ROUND(D61*Data!$C$35,0) &amp; ".0 " &amp; ROUND(E61*Data!$C$35,0) &amp; ".0")</f>
        <v>v -358.0 181.0 151.0</v>
      </c>
      <c r="G61" s="9">
        <f t="shared" si="8"/>
        <v>18</v>
      </c>
      <c r="H61" s="9">
        <f t="shared" si="9"/>
        <v>2</v>
      </c>
      <c r="I61" s="9">
        <f t="shared" si="10"/>
        <v>7</v>
      </c>
      <c r="J61" s="9">
        <f t="shared" si="0"/>
        <v>9</v>
      </c>
      <c r="K61" s="9">
        <f t="shared" si="1"/>
        <v>12</v>
      </c>
      <c r="L61" s="9">
        <f t="shared" si="2"/>
        <v>14</v>
      </c>
      <c r="M61" s="10">
        <f t="shared" si="3"/>
        <v>17</v>
      </c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</row>
    <row r="62" spans="1:31" x14ac:dyDescent="0.25">
      <c r="A62" s="52" t="s">
        <v>269</v>
      </c>
      <c r="B62" s="9" t="str">
        <f t="shared" si="4"/>
        <v>v 107.0 54.0 45.0</v>
      </c>
      <c r="C62" s="9">
        <f t="shared" si="5"/>
        <v>107</v>
      </c>
      <c r="D62" s="9">
        <f t="shared" si="6"/>
        <v>54</v>
      </c>
      <c r="E62" s="9">
        <f t="shared" si="7"/>
        <v>45</v>
      </c>
      <c r="F62" s="49" t="str">
        <f>IF(A62="","","v " &amp;ROUND(C62*Data!$C$35,0) &amp; ".0 " &amp; ROUND(D62*Data!$C$35,0) &amp; ".0 " &amp; ROUND(E62*Data!$C$35,0) &amp; ".0")</f>
        <v>v 358.0 181.0 151.0</v>
      </c>
      <c r="G62" s="9">
        <f t="shared" si="8"/>
        <v>17</v>
      </c>
      <c r="H62" s="9">
        <f t="shared" si="9"/>
        <v>2</v>
      </c>
      <c r="I62" s="9">
        <f t="shared" si="10"/>
        <v>6</v>
      </c>
      <c r="J62" s="9">
        <f t="shared" si="0"/>
        <v>8</v>
      </c>
      <c r="K62" s="9">
        <f t="shared" si="1"/>
        <v>11</v>
      </c>
      <c r="L62" s="9">
        <f t="shared" si="2"/>
        <v>13</v>
      </c>
      <c r="M62" s="10">
        <f t="shared" si="3"/>
        <v>16</v>
      </c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</row>
    <row r="63" spans="1:31" x14ac:dyDescent="0.25">
      <c r="A63" s="52" t="s">
        <v>270</v>
      </c>
      <c r="B63" s="9" t="str">
        <f t="shared" si="4"/>
        <v>v 105.0 56.0 44.0</v>
      </c>
      <c r="C63" s="9">
        <f t="shared" si="5"/>
        <v>105</v>
      </c>
      <c r="D63" s="9">
        <f t="shared" si="6"/>
        <v>56</v>
      </c>
      <c r="E63" s="9">
        <f t="shared" si="7"/>
        <v>44</v>
      </c>
      <c r="F63" s="49" t="str">
        <f>IF(A63="","","v " &amp;ROUND(C63*Data!$C$35,0) &amp; ".0 " &amp; ROUND(D63*Data!$C$35,0) &amp; ".0 " &amp; ROUND(E63*Data!$C$35,0) &amp; ".0")</f>
        <v>v 352.0 188.0 147.0</v>
      </c>
      <c r="G63" s="9">
        <f t="shared" si="8"/>
        <v>17</v>
      </c>
      <c r="H63" s="9">
        <f t="shared" si="9"/>
        <v>2</v>
      </c>
      <c r="I63" s="9">
        <f t="shared" si="10"/>
        <v>6</v>
      </c>
      <c r="J63" s="9">
        <f t="shared" si="0"/>
        <v>8</v>
      </c>
      <c r="K63" s="9">
        <f t="shared" si="1"/>
        <v>11</v>
      </c>
      <c r="L63" s="9">
        <f t="shared" si="2"/>
        <v>13</v>
      </c>
      <c r="M63" s="10">
        <f t="shared" si="3"/>
        <v>16</v>
      </c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</row>
    <row r="64" spans="1:31" x14ac:dyDescent="0.25">
      <c r="A64" s="52" t="s">
        <v>271</v>
      </c>
      <c r="B64" s="9" t="str">
        <f t="shared" si="4"/>
        <v>v -104.0 56.0 -115.0</v>
      </c>
      <c r="C64" s="9">
        <f t="shared" si="5"/>
        <v>-104</v>
      </c>
      <c r="D64" s="9">
        <f t="shared" si="6"/>
        <v>56</v>
      </c>
      <c r="E64" s="9">
        <f t="shared" si="7"/>
        <v>-115</v>
      </c>
      <c r="F64" s="49" t="str">
        <f>IF(A64="","","v " &amp;ROUND(C64*Data!$C$35,0) &amp; ".0 " &amp; ROUND(D64*Data!$C$35,0) &amp; ".0 " &amp; ROUND(E64*Data!$C$35,0) &amp; ".0")</f>
        <v>v -348.0 188.0 -385.0</v>
      </c>
      <c r="G64" s="9">
        <f t="shared" si="8"/>
        <v>20</v>
      </c>
      <c r="H64" s="9">
        <f t="shared" si="9"/>
        <v>2</v>
      </c>
      <c r="I64" s="9">
        <f t="shared" si="10"/>
        <v>7</v>
      </c>
      <c r="J64" s="9">
        <f t="shared" si="0"/>
        <v>9</v>
      </c>
      <c r="K64" s="9">
        <f t="shared" si="1"/>
        <v>12</v>
      </c>
      <c r="L64" s="9">
        <f t="shared" si="2"/>
        <v>14</v>
      </c>
      <c r="M64" s="10">
        <f t="shared" si="3"/>
        <v>19</v>
      </c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</row>
    <row r="65" spans="1:31" x14ac:dyDescent="0.25">
      <c r="A65" s="52" t="s">
        <v>272</v>
      </c>
      <c r="B65" s="9" t="str">
        <f t="shared" si="4"/>
        <v>v -106.0 54.0 -116.0</v>
      </c>
      <c r="C65" s="9">
        <f t="shared" si="5"/>
        <v>-106</v>
      </c>
      <c r="D65" s="9">
        <f t="shared" si="6"/>
        <v>54</v>
      </c>
      <c r="E65" s="9">
        <f t="shared" si="7"/>
        <v>-116</v>
      </c>
      <c r="F65" s="49" t="str">
        <f>IF(A65="","","v " &amp;ROUND(C65*Data!$C$35,0) &amp; ".0 " &amp; ROUND(D65*Data!$C$35,0) &amp; ".0 " &amp; ROUND(E65*Data!$C$35,0) &amp; ".0")</f>
        <v>v -355.0 181.0 -389.0</v>
      </c>
      <c r="G65" s="9">
        <f t="shared" si="8"/>
        <v>20</v>
      </c>
      <c r="H65" s="9">
        <f t="shared" si="9"/>
        <v>2</v>
      </c>
      <c r="I65" s="9">
        <f t="shared" si="10"/>
        <v>7</v>
      </c>
      <c r="J65" s="9">
        <f t="shared" si="0"/>
        <v>9</v>
      </c>
      <c r="K65" s="9">
        <f t="shared" si="1"/>
        <v>12</v>
      </c>
      <c r="L65" s="9">
        <f t="shared" si="2"/>
        <v>14</v>
      </c>
      <c r="M65" s="10">
        <f t="shared" si="3"/>
        <v>19</v>
      </c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</row>
    <row r="66" spans="1:31" x14ac:dyDescent="0.25">
      <c r="A66" s="52" t="s">
        <v>273</v>
      </c>
      <c r="B66" s="9" t="str">
        <f t="shared" si="4"/>
        <v>v 106.0 54.0 -116.0</v>
      </c>
      <c r="C66" s="9">
        <f t="shared" si="5"/>
        <v>106</v>
      </c>
      <c r="D66" s="9">
        <f t="shared" si="6"/>
        <v>54</v>
      </c>
      <c r="E66" s="9">
        <f t="shared" si="7"/>
        <v>-116</v>
      </c>
      <c r="F66" s="49" t="str">
        <f>IF(A66="","","v " &amp;ROUND(C66*Data!$C$35,0) &amp; ".0 " &amp; ROUND(D66*Data!$C$35,0) &amp; ".0 " &amp; ROUND(E66*Data!$C$35,0) &amp; ".0")</f>
        <v>v 355.0 181.0 -389.0</v>
      </c>
      <c r="G66" s="9">
        <f t="shared" si="8"/>
        <v>19</v>
      </c>
      <c r="H66" s="9">
        <f t="shared" si="9"/>
        <v>2</v>
      </c>
      <c r="I66" s="9">
        <f t="shared" si="10"/>
        <v>6</v>
      </c>
      <c r="J66" s="9">
        <f t="shared" ref="J66:J129" si="11">SEARCH(" ",B66,H66+1)</f>
        <v>8</v>
      </c>
      <c r="K66" s="9">
        <f t="shared" ref="K66:K129" si="12">SEARCH(".",B66,I66+1)</f>
        <v>11</v>
      </c>
      <c r="L66" s="9">
        <f t="shared" ref="L66:L129" si="13">SEARCH(" ",B66,J66+1)</f>
        <v>13</v>
      </c>
      <c r="M66" s="10">
        <f t="shared" ref="M66:M129" si="14">SEARCH(".",B66,K66+1)</f>
        <v>18</v>
      </c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</row>
    <row r="67" spans="1:31" x14ac:dyDescent="0.25">
      <c r="A67" s="52" t="s">
        <v>274</v>
      </c>
      <c r="B67" s="9" t="str">
        <f t="shared" ref="B67:B130" si="15">TRIM(A67)</f>
        <v>v 104.0 56.0 -115.0</v>
      </c>
      <c r="C67" s="9">
        <f t="shared" ref="C67:C130" si="16">IF(A67="","",VALUE(RIGHT(LEFT(B67,I67-1),LEN(LEFT(B67,I67-1))-H67)))</f>
        <v>104</v>
      </c>
      <c r="D67" s="9">
        <f t="shared" ref="D67:D130" si="17">IF(A67="","",VALUE(RIGHT(LEFT(B67,K67-1),LEN(LEFT(B67,K67-1))-J67)))</f>
        <v>56</v>
      </c>
      <c r="E67" s="9">
        <f t="shared" ref="E67:E130" si="18">IF(A67="","",VALUE(RIGHT(LEFT(B67,M67-1),LEN(LEFT(B67,M67-1))-L67)))</f>
        <v>-115</v>
      </c>
      <c r="F67" s="49" t="str">
        <f>IF(A67="","","v " &amp;ROUND(C67*Data!$C$35,0) &amp; ".0 " &amp; ROUND(D67*Data!$C$35,0) &amp; ".0 " &amp; ROUND(E67*Data!$C$35,0) &amp; ".0")</f>
        <v>v 348.0 188.0 -385.0</v>
      </c>
      <c r="G67" s="9">
        <f t="shared" ref="G67:G130" si="19">LEN(B67)</f>
        <v>19</v>
      </c>
      <c r="H67" s="9">
        <f t="shared" ref="H67:H130" si="20">SEARCH(" ",B67)</f>
        <v>2</v>
      </c>
      <c r="I67" s="9">
        <f t="shared" ref="I67:I130" si="21">SEARCH(".",B67)</f>
        <v>6</v>
      </c>
      <c r="J67" s="9">
        <f t="shared" si="11"/>
        <v>8</v>
      </c>
      <c r="K67" s="9">
        <f t="shared" si="12"/>
        <v>11</v>
      </c>
      <c r="L67" s="9">
        <f t="shared" si="13"/>
        <v>13</v>
      </c>
      <c r="M67" s="10">
        <f t="shared" si="14"/>
        <v>18</v>
      </c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</row>
    <row r="68" spans="1:31" x14ac:dyDescent="0.25">
      <c r="A68" s="52" t="s">
        <v>275</v>
      </c>
      <c r="B68" s="9" t="str">
        <f t="shared" si="15"/>
        <v>v -42.0 10.0 101.0</v>
      </c>
      <c r="C68" s="9">
        <f t="shared" si="16"/>
        <v>-42</v>
      </c>
      <c r="D68" s="9">
        <f t="shared" si="17"/>
        <v>10</v>
      </c>
      <c r="E68" s="9">
        <f t="shared" si="18"/>
        <v>101</v>
      </c>
      <c r="F68" s="49" t="str">
        <f>IF(A68="","","v " &amp;ROUND(C68*Data!$C$35,0) &amp; ".0 " &amp; ROUND(D68*Data!$C$35,0) &amp; ".0 " &amp; ROUND(E68*Data!$C$35,0) &amp; ".0")</f>
        <v>v -141.0 34.0 338.0</v>
      </c>
      <c r="G68" s="9">
        <f t="shared" si="19"/>
        <v>18</v>
      </c>
      <c r="H68" s="9">
        <f t="shared" si="20"/>
        <v>2</v>
      </c>
      <c r="I68" s="9">
        <f t="shared" si="21"/>
        <v>6</v>
      </c>
      <c r="J68" s="9">
        <f t="shared" si="11"/>
        <v>8</v>
      </c>
      <c r="K68" s="9">
        <f t="shared" si="12"/>
        <v>11</v>
      </c>
      <c r="L68" s="9">
        <f t="shared" si="13"/>
        <v>13</v>
      </c>
      <c r="M68" s="10">
        <f t="shared" si="14"/>
        <v>17</v>
      </c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</row>
    <row r="69" spans="1:31" x14ac:dyDescent="0.25">
      <c r="A69" s="52" t="s">
        <v>276</v>
      </c>
      <c r="B69" s="9" t="str">
        <f t="shared" si="15"/>
        <v>v -42.0 49.0 101.0</v>
      </c>
      <c r="C69" s="9">
        <f t="shared" si="16"/>
        <v>-42</v>
      </c>
      <c r="D69" s="9">
        <f t="shared" si="17"/>
        <v>49</v>
      </c>
      <c r="E69" s="9">
        <f t="shared" si="18"/>
        <v>101</v>
      </c>
      <c r="F69" s="49" t="str">
        <f>IF(A69="","","v " &amp;ROUND(C69*Data!$C$35,0) &amp; ".0 " &amp; ROUND(D69*Data!$C$35,0) &amp; ".0 " &amp; ROUND(E69*Data!$C$35,0) &amp; ".0")</f>
        <v>v -141.0 164.0 338.0</v>
      </c>
      <c r="G69" s="9">
        <f t="shared" si="19"/>
        <v>18</v>
      </c>
      <c r="H69" s="9">
        <f t="shared" si="20"/>
        <v>2</v>
      </c>
      <c r="I69" s="9">
        <f t="shared" si="21"/>
        <v>6</v>
      </c>
      <c r="J69" s="9">
        <f t="shared" si="11"/>
        <v>8</v>
      </c>
      <c r="K69" s="9">
        <f t="shared" si="12"/>
        <v>11</v>
      </c>
      <c r="L69" s="9">
        <f t="shared" si="13"/>
        <v>13</v>
      </c>
      <c r="M69" s="10">
        <f t="shared" si="14"/>
        <v>17</v>
      </c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</row>
    <row r="70" spans="1:31" x14ac:dyDescent="0.25">
      <c r="A70" s="52" t="s">
        <v>277</v>
      </c>
      <c r="B70" s="9" t="str">
        <f t="shared" si="15"/>
        <v>v -102.0 49.0 81.0</v>
      </c>
      <c r="C70" s="9">
        <f t="shared" si="16"/>
        <v>-102</v>
      </c>
      <c r="D70" s="9">
        <f t="shared" si="17"/>
        <v>49</v>
      </c>
      <c r="E70" s="9">
        <f t="shared" si="18"/>
        <v>81</v>
      </c>
      <c r="F70" s="49" t="str">
        <f>IF(A70="","","v " &amp;ROUND(C70*Data!$C$35,0) &amp; ".0 " &amp; ROUND(D70*Data!$C$35,0) &amp; ".0 " &amp; ROUND(E70*Data!$C$35,0) &amp; ".0")</f>
        <v>v -342.0 164.0 271.0</v>
      </c>
      <c r="G70" s="9">
        <f t="shared" si="19"/>
        <v>18</v>
      </c>
      <c r="H70" s="9">
        <f t="shared" si="20"/>
        <v>2</v>
      </c>
      <c r="I70" s="9">
        <f t="shared" si="21"/>
        <v>7</v>
      </c>
      <c r="J70" s="9">
        <f t="shared" si="11"/>
        <v>9</v>
      </c>
      <c r="K70" s="9">
        <f t="shared" si="12"/>
        <v>12</v>
      </c>
      <c r="L70" s="9">
        <f t="shared" si="13"/>
        <v>14</v>
      </c>
      <c r="M70" s="10">
        <f t="shared" si="14"/>
        <v>17</v>
      </c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</row>
    <row r="71" spans="1:31" x14ac:dyDescent="0.25">
      <c r="A71" s="52" t="s">
        <v>278</v>
      </c>
      <c r="B71" s="9" t="str">
        <f t="shared" si="15"/>
        <v>v -102.0 10.0 81.0</v>
      </c>
      <c r="C71" s="9">
        <f t="shared" si="16"/>
        <v>-102</v>
      </c>
      <c r="D71" s="9">
        <f t="shared" si="17"/>
        <v>10</v>
      </c>
      <c r="E71" s="9">
        <f t="shared" si="18"/>
        <v>81</v>
      </c>
      <c r="F71" s="49" t="str">
        <f>IF(A71="","","v " &amp;ROUND(C71*Data!$C$35,0) &amp; ".0 " &amp; ROUND(D71*Data!$C$35,0) &amp; ".0 " &amp; ROUND(E71*Data!$C$35,0) &amp; ".0")</f>
        <v>v -342.0 34.0 271.0</v>
      </c>
      <c r="G71" s="9">
        <f t="shared" si="19"/>
        <v>18</v>
      </c>
      <c r="H71" s="9">
        <f t="shared" si="20"/>
        <v>2</v>
      </c>
      <c r="I71" s="9">
        <f t="shared" si="21"/>
        <v>7</v>
      </c>
      <c r="J71" s="9">
        <f t="shared" si="11"/>
        <v>9</v>
      </c>
      <c r="K71" s="9">
        <f t="shared" si="12"/>
        <v>12</v>
      </c>
      <c r="L71" s="9">
        <f t="shared" si="13"/>
        <v>14</v>
      </c>
      <c r="M71" s="10">
        <f t="shared" si="14"/>
        <v>17</v>
      </c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</row>
    <row r="72" spans="1:31" x14ac:dyDescent="0.25">
      <c r="A72" s="52" t="s">
        <v>279</v>
      </c>
      <c r="B72" s="9" t="str">
        <f t="shared" si="15"/>
        <v>v 102.0 10.0 81.0</v>
      </c>
      <c r="C72" s="9">
        <f t="shared" si="16"/>
        <v>102</v>
      </c>
      <c r="D72" s="9">
        <f t="shared" si="17"/>
        <v>10</v>
      </c>
      <c r="E72" s="9">
        <f t="shared" si="18"/>
        <v>81</v>
      </c>
      <c r="F72" s="49" t="str">
        <f>IF(A72="","","v " &amp;ROUND(C72*Data!$C$35,0) &amp; ".0 " &amp; ROUND(D72*Data!$C$35,0) &amp; ".0 " &amp; ROUND(E72*Data!$C$35,0) &amp; ".0")</f>
        <v>v 342.0 34.0 271.0</v>
      </c>
      <c r="G72" s="9">
        <f t="shared" si="19"/>
        <v>17</v>
      </c>
      <c r="H72" s="9">
        <f t="shared" si="20"/>
        <v>2</v>
      </c>
      <c r="I72" s="9">
        <f t="shared" si="21"/>
        <v>6</v>
      </c>
      <c r="J72" s="9">
        <f t="shared" si="11"/>
        <v>8</v>
      </c>
      <c r="K72" s="9">
        <f t="shared" si="12"/>
        <v>11</v>
      </c>
      <c r="L72" s="9">
        <f t="shared" si="13"/>
        <v>13</v>
      </c>
      <c r="M72" s="10">
        <f t="shared" si="14"/>
        <v>16</v>
      </c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</row>
    <row r="73" spans="1:31" x14ac:dyDescent="0.25">
      <c r="A73" s="52" t="s">
        <v>280</v>
      </c>
      <c r="B73" s="9" t="str">
        <f t="shared" si="15"/>
        <v>v 102.0 49.0 81.0</v>
      </c>
      <c r="C73" s="9">
        <f t="shared" si="16"/>
        <v>102</v>
      </c>
      <c r="D73" s="9">
        <f t="shared" si="17"/>
        <v>49</v>
      </c>
      <c r="E73" s="9">
        <f t="shared" si="18"/>
        <v>81</v>
      </c>
      <c r="F73" s="49" t="str">
        <f>IF(A73="","","v " &amp;ROUND(C73*Data!$C$35,0) &amp; ".0 " &amp; ROUND(D73*Data!$C$35,0) &amp; ".0 " &amp; ROUND(E73*Data!$C$35,0) &amp; ".0")</f>
        <v>v 342.0 164.0 271.0</v>
      </c>
      <c r="G73" s="9">
        <f t="shared" si="19"/>
        <v>17</v>
      </c>
      <c r="H73" s="9">
        <f t="shared" si="20"/>
        <v>2</v>
      </c>
      <c r="I73" s="9">
        <f t="shared" si="21"/>
        <v>6</v>
      </c>
      <c r="J73" s="9">
        <f t="shared" si="11"/>
        <v>8</v>
      </c>
      <c r="K73" s="9">
        <f t="shared" si="12"/>
        <v>11</v>
      </c>
      <c r="L73" s="9">
        <f t="shared" si="13"/>
        <v>13</v>
      </c>
      <c r="M73" s="10">
        <f t="shared" si="14"/>
        <v>16</v>
      </c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</row>
    <row r="74" spans="1:31" x14ac:dyDescent="0.25">
      <c r="A74" s="52" t="s">
        <v>281</v>
      </c>
      <c r="B74" s="9" t="str">
        <f t="shared" si="15"/>
        <v>v 42.0 49.0 101.0</v>
      </c>
      <c r="C74" s="9">
        <f t="shared" si="16"/>
        <v>42</v>
      </c>
      <c r="D74" s="9">
        <f t="shared" si="17"/>
        <v>49</v>
      </c>
      <c r="E74" s="9">
        <f t="shared" si="18"/>
        <v>101</v>
      </c>
      <c r="F74" s="49" t="str">
        <f>IF(A74="","","v " &amp;ROUND(C74*Data!$C$35,0) &amp; ".0 " &amp; ROUND(D74*Data!$C$35,0) &amp; ".0 " &amp; ROUND(E74*Data!$C$35,0) &amp; ".0")</f>
        <v>v 141.0 164.0 338.0</v>
      </c>
      <c r="G74" s="9">
        <f t="shared" si="19"/>
        <v>17</v>
      </c>
      <c r="H74" s="9">
        <f t="shared" si="20"/>
        <v>2</v>
      </c>
      <c r="I74" s="9">
        <f t="shared" si="21"/>
        <v>5</v>
      </c>
      <c r="J74" s="9">
        <f t="shared" si="11"/>
        <v>7</v>
      </c>
      <c r="K74" s="9">
        <f t="shared" si="12"/>
        <v>10</v>
      </c>
      <c r="L74" s="9">
        <f t="shared" si="13"/>
        <v>12</v>
      </c>
      <c r="M74" s="10">
        <f t="shared" si="14"/>
        <v>16</v>
      </c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</row>
    <row r="75" spans="1:31" x14ac:dyDescent="0.25">
      <c r="A75" s="52" t="s">
        <v>282</v>
      </c>
      <c r="B75" s="9" t="str">
        <f t="shared" si="15"/>
        <v>v 42.0 10.0 101.0</v>
      </c>
      <c r="C75" s="9">
        <f t="shared" si="16"/>
        <v>42</v>
      </c>
      <c r="D75" s="9">
        <f t="shared" si="17"/>
        <v>10</v>
      </c>
      <c r="E75" s="9">
        <f t="shared" si="18"/>
        <v>101</v>
      </c>
      <c r="F75" s="49" t="str">
        <f>IF(A75="","","v " &amp;ROUND(C75*Data!$C$35,0) &amp; ".0 " &amp; ROUND(D75*Data!$C$35,0) &amp; ".0 " &amp; ROUND(E75*Data!$C$35,0) &amp; ".0")</f>
        <v>v 141.0 34.0 338.0</v>
      </c>
      <c r="G75" s="9">
        <f t="shared" si="19"/>
        <v>17</v>
      </c>
      <c r="H75" s="9">
        <f t="shared" si="20"/>
        <v>2</v>
      </c>
      <c r="I75" s="9">
        <f t="shared" si="21"/>
        <v>5</v>
      </c>
      <c r="J75" s="9">
        <f t="shared" si="11"/>
        <v>7</v>
      </c>
      <c r="K75" s="9">
        <f t="shared" si="12"/>
        <v>10</v>
      </c>
      <c r="L75" s="9">
        <f t="shared" si="13"/>
        <v>12</v>
      </c>
      <c r="M75" s="10">
        <f t="shared" si="14"/>
        <v>16</v>
      </c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</row>
    <row r="76" spans="1:31" x14ac:dyDescent="0.25">
      <c r="A76" s="52" t="s">
        <v>283</v>
      </c>
      <c r="B76" s="9" t="str">
        <f t="shared" si="15"/>
        <v>v -105.0 7.0 83.0</v>
      </c>
      <c r="C76" s="9">
        <f t="shared" si="16"/>
        <v>-105</v>
      </c>
      <c r="D76" s="9">
        <f t="shared" si="17"/>
        <v>7</v>
      </c>
      <c r="E76" s="9">
        <f t="shared" si="18"/>
        <v>83</v>
      </c>
      <c r="F76" s="49" t="str">
        <f>IF(A76="","","v " &amp;ROUND(C76*Data!$C$35,0) &amp; ".0 " &amp; ROUND(D76*Data!$C$35,0) &amp; ".0 " &amp; ROUND(E76*Data!$C$35,0) &amp; ".0")</f>
        <v>v -352.0 23.0 278.0</v>
      </c>
      <c r="G76" s="9">
        <f t="shared" si="19"/>
        <v>17</v>
      </c>
      <c r="H76" s="9">
        <f t="shared" si="20"/>
        <v>2</v>
      </c>
      <c r="I76" s="9">
        <f t="shared" si="21"/>
        <v>7</v>
      </c>
      <c r="J76" s="9">
        <f t="shared" si="11"/>
        <v>9</v>
      </c>
      <c r="K76" s="9">
        <f t="shared" si="12"/>
        <v>11</v>
      </c>
      <c r="L76" s="9">
        <f t="shared" si="13"/>
        <v>13</v>
      </c>
      <c r="M76" s="10">
        <f t="shared" si="14"/>
        <v>16</v>
      </c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</row>
    <row r="77" spans="1:31" x14ac:dyDescent="0.25">
      <c r="A77" s="52" t="s">
        <v>284</v>
      </c>
      <c r="B77" s="9" t="str">
        <f t="shared" si="15"/>
        <v>v 105.0 7.0 83.0</v>
      </c>
      <c r="C77" s="9">
        <f t="shared" si="16"/>
        <v>105</v>
      </c>
      <c r="D77" s="9">
        <f t="shared" si="17"/>
        <v>7</v>
      </c>
      <c r="E77" s="9">
        <f t="shared" si="18"/>
        <v>83</v>
      </c>
      <c r="F77" s="49" t="str">
        <f>IF(A77="","","v " &amp;ROUND(C77*Data!$C$35,0) &amp; ".0 " &amp; ROUND(D77*Data!$C$35,0) &amp; ".0 " &amp; ROUND(E77*Data!$C$35,0) &amp; ".0")</f>
        <v>v 352.0 23.0 278.0</v>
      </c>
      <c r="G77" s="9">
        <f t="shared" si="19"/>
        <v>16</v>
      </c>
      <c r="H77" s="9">
        <f t="shared" si="20"/>
        <v>2</v>
      </c>
      <c r="I77" s="9">
        <f t="shared" si="21"/>
        <v>6</v>
      </c>
      <c r="J77" s="9">
        <f t="shared" si="11"/>
        <v>8</v>
      </c>
      <c r="K77" s="9">
        <f t="shared" si="12"/>
        <v>10</v>
      </c>
      <c r="L77" s="9">
        <f t="shared" si="13"/>
        <v>12</v>
      </c>
      <c r="M77" s="10">
        <f t="shared" si="14"/>
        <v>15</v>
      </c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</row>
    <row r="78" spans="1:31" x14ac:dyDescent="0.25">
      <c r="A78" s="52" t="s">
        <v>285</v>
      </c>
      <c r="B78" s="9" t="str">
        <f t="shared" si="15"/>
        <v>v -107.0 7.0 45.0</v>
      </c>
      <c r="C78" s="9">
        <f t="shared" si="16"/>
        <v>-107</v>
      </c>
      <c r="D78" s="9">
        <f t="shared" si="17"/>
        <v>7</v>
      </c>
      <c r="E78" s="9">
        <f t="shared" si="18"/>
        <v>45</v>
      </c>
      <c r="F78" s="49" t="str">
        <f>IF(A78="","","v " &amp;ROUND(C78*Data!$C$35,0) &amp; ".0 " &amp; ROUND(D78*Data!$C$35,0) &amp; ".0 " &amp; ROUND(E78*Data!$C$35,0) &amp; ".0")</f>
        <v>v -358.0 23.0 151.0</v>
      </c>
      <c r="G78" s="9">
        <f t="shared" si="19"/>
        <v>17</v>
      </c>
      <c r="H78" s="9">
        <f t="shared" si="20"/>
        <v>2</v>
      </c>
      <c r="I78" s="9">
        <f t="shared" si="21"/>
        <v>7</v>
      </c>
      <c r="J78" s="9">
        <f t="shared" si="11"/>
        <v>9</v>
      </c>
      <c r="K78" s="9">
        <f t="shared" si="12"/>
        <v>11</v>
      </c>
      <c r="L78" s="9">
        <f t="shared" si="13"/>
        <v>13</v>
      </c>
      <c r="M78" s="10">
        <f t="shared" si="14"/>
        <v>16</v>
      </c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</row>
    <row r="79" spans="1:31" x14ac:dyDescent="0.25">
      <c r="A79" s="52" t="s">
        <v>286</v>
      </c>
      <c r="B79" s="9" t="str">
        <f t="shared" si="15"/>
        <v>v 107.0 7.0 45.0</v>
      </c>
      <c r="C79" s="9">
        <f t="shared" si="16"/>
        <v>107</v>
      </c>
      <c r="D79" s="9">
        <f t="shared" si="17"/>
        <v>7</v>
      </c>
      <c r="E79" s="9">
        <f t="shared" si="18"/>
        <v>45</v>
      </c>
      <c r="F79" s="49" t="str">
        <f>IF(A79="","","v " &amp;ROUND(C79*Data!$C$35,0) &amp; ".0 " &amp; ROUND(D79*Data!$C$35,0) &amp; ".0 " &amp; ROUND(E79*Data!$C$35,0) &amp; ".0")</f>
        <v>v 358.0 23.0 151.0</v>
      </c>
      <c r="G79" s="9">
        <f t="shared" si="19"/>
        <v>16</v>
      </c>
      <c r="H79" s="9">
        <f t="shared" si="20"/>
        <v>2</v>
      </c>
      <c r="I79" s="9">
        <f t="shared" si="21"/>
        <v>6</v>
      </c>
      <c r="J79" s="9">
        <f t="shared" si="11"/>
        <v>8</v>
      </c>
      <c r="K79" s="9">
        <f t="shared" si="12"/>
        <v>10</v>
      </c>
      <c r="L79" s="9">
        <f t="shared" si="13"/>
        <v>12</v>
      </c>
      <c r="M79" s="10">
        <f t="shared" si="14"/>
        <v>15</v>
      </c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</row>
    <row r="80" spans="1:31" x14ac:dyDescent="0.25">
      <c r="A80" s="52" t="s">
        <v>287</v>
      </c>
      <c r="B80" s="9" t="str">
        <f t="shared" si="15"/>
        <v>v -106.0 7.0 -116.0</v>
      </c>
      <c r="C80" s="9">
        <f t="shared" si="16"/>
        <v>-106</v>
      </c>
      <c r="D80" s="9">
        <f t="shared" si="17"/>
        <v>7</v>
      </c>
      <c r="E80" s="9">
        <f t="shared" si="18"/>
        <v>-116</v>
      </c>
      <c r="F80" s="49" t="str">
        <f>IF(A80="","","v " &amp;ROUND(C80*Data!$C$35,0) &amp; ".0 " &amp; ROUND(D80*Data!$C$35,0) &amp; ".0 " &amp; ROUND(E80*Data!$C$35,0) &amp; ".0")</f>
        <v>v -355.0 23.0 -389.0</v>
      </c>
      <c r="G80" s="9">
        <f t="shared" si="19"/>
        <v>19</v>
      </c>
      <c r="H80" s="9">
        <f t="shared" si="20"/>
        <v>2</v>
      </c>
      <c r="I80" s="9">
        <f t="shared" si="21"/>
        <v>7</v>
      </c>
      <c r="J80" s="9">
        <f t="shared" si="11"/>
        <v>9</v>
      </c>
      <c r="K80" s="9">
        <f t="shared" si="12"/>
        <v>11</v>
      </c>
      <c r="L80" s="9">
        <f t="shared" si="13"/>
        <v>13</v>
      </c>
      <c r="M80" s="10">
        <f t="shared" si="14"/>
        <v>18</v>
      </c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</row>
    <row r="81" spans="1:31" x14ac:dyDescent="0.25">
      <c r="A81" s="52" t="s">
        <v>288</v>
      </c>
      <c r="B81" s="9" t="str">
        <f t="shared" si="15"/>
        <v>v 106.0 7.0 -116.0</v>
      </c>
      <c r="C81" s="9">
        <f t="shared" si="16"/>
        <v>106</v>
      </c>
      <c r="D81" s="9">
        <f t="shared" si="17"/>
        <v>7</v>
      </c>
      <c r="E81" s="9">
        <f t="shared" si="18"/>
        <v>-116</v>
      </c>
      <c r="F81" s="49" t="str">
        <f>IF(A81="","","v " &amp;ROUND(C81*Data!$C$35,0) &amp; ".0 " &amp; ROUND(D81*Data!$C$35,0) &amp; ".0 " &amp; ROUND(E81*Data!$C$35,0) &amp; ".0")</f>
        <v>v 355.0 23.0 -389.0</v>
      </c>
      <c r="G81" s="9">
        <f t="shared" si="19"/>
        <v>18</v>
      </c>
      <c r="H81" s="9">
        <f t="shared" si="20"/>
        <v>2</v>
      </c>
      <c r="I81" s="9">
        <f t="shared" si="21"/>
        <v>6</v>
      </c>
      <c r="J81" s="9">
        <f t="shared" si="11"/>
        <v>8</v>
      </c>
      <c r="K81" s="9">
        <f t="shared" si="12"/>
        <v>10</v>
      </c>
      <c r="L81" s="9">
        <f t="shared" si="13"/>
        <v>12</v>
      </c>
      <c r="M81" s="10">
        <f t="shared" si="14"/>
        <v>17</v>
      </c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</row>
    <row r="82" spans="1:31" x14ac:dyDescent="0.25">
      <c r="A82" s="52" t="s">
        <v>289</v>
      </c>
      <c r="B82" s="9" t="str">
        <f t="shared" si="15"/>
        <v>v -100.0 54.0 -130.0</v>
      </c>
      <c r="C82" s="9">
        <f t="shared" si="16"/>
        <v>-100</v>
      </c>
      <c r="D82" s="9">
        <f t="shared" si="17"/>
        <v>54</v>
      </c>
      <c r="E82" s="9">
        <f t="shared" si="18"/>
        <v>-130</v>
      </c>
      <c r="F82" s="49" t="str">
        <f>IF(A82="","","v " &amp;ROUND(C82*Data!$C$35,0) &amp; ".0 " &amp; ROUND(D82*Data!$C$35,0) &amp; ".0 " &amp; ROUND(E82*Data!$C$35,0) &amp; ".0")</f>
        <v>v -335.0 181.0 -436.0</v>
      </c>
      <c r="G82" s="9">
        <f t="shared" si="19"/>
        <v>20</v>
      </c>
      <c r="H82" s="9">
        <f t="shared" si="20"/>
        <v>2</v>
      </c>
      <c r="I82" s="9">
        <f t="shared" si="21"/>
        <v>7</v>
      </c>
      <c r="J82" s="9">
        <f t="shared" si="11"/>
        <v>9</v>
      </c>
      <c r="K82" s="9">
        <f t="shared" si="12"/>
        <v>12</v>
      </c>
      <c r="L82" s="9">
        <f t="shared" si="13"/>
        <v>14</v>
      </c>
      <c r="M82" s="10">
        <f t="shared" si="14"/>
        <v>19</v>
      </c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</row>
    <row r="83" spans="1:31" x14ac:dyDescent="0.25">
      <c r="A83" s="52" t="s">
        <v>290</v>
      </c>
      <c r="B83" s="9" t="str">
        <f t="shared" si="15"/>
        <v>v -100.0 9.0 -130.0</v>
      </c>
      <c r="C83" s="9">
        <f t="shared" si="16"/>
        <v>-100</v>
      </c>
      <c r="D83" s="9">
        <f t="shared" si="17"/>
        <v>9</v>
      </c>
      <c r="E83" s="9">
        <f t="shared" si="18"/>
        <v>-130</v>
      </c>
      <c r="F83" s="49" t="str">
        <f>IF(A83="","","v " &amp;ROUND(C83*Data!$C$35,0) &amp; ".0 " &amp; ROUND(D83*Data!$C$35,0) &amp; ".0 " &amp; ROUND(E83*Data!$C$35,0) &amp; ".0")</f>
        <v>v -335.0 30.0 -436.0</v>
      </c>
      <c r="G83" s="9">
        <f t="shared" si="19"/>
        <v>19</v>
      </c>
      <c r="H83" s="9">
        <f t="shared" si="20"/>
        <v>2</v>
      </c>
      <c r="I83" s="9">
        <f t="shared" si="21"/>
        <v>7</v>
      </c>
      <c r="J83" s="9">
        <f t="shared" si="11"/>
        <v>9</v>
      </c>
      <c r="K83" s="9">
        <f t="shared" si="12"/>
        <v>11</v>
      </c>
      <c r="L83" s="9">
        <f t="shared" si="13"/>
        <v>13</v>
      </c>
      <c r="M83" s="10">
        <f t="shared" si="14"/>
        <v>18</v>
      </c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</row>
    <row r="84" spans="1:31" x14ac:dyDescent="0.25">
      <c r="A84" s="52" t="s">
        <v>291</v>
      </c>
      <c r="B84" s="9" t="str">
        <f t="shared" si="15"/>
        <v>v 100.0 9.0 -130.0</v>
      </c>
      <c r="C84" s="9">
        <f t="shared" si="16"/>
        <v>100</v>
      </c>
      <c r="D84" s="9">
        <f t="shared" si="17"/>
        <v>9</v>
      </c>
      <c r="E84" s="9">
        <f t="shared" si="18"/>
        <v>-130</v>
      </c>
      <c r="F84" s="49" t="str">
        <f>IF(A84="","","v " &amp;ROUND(C84*Data!$C$35,0) &amp; ".0 " &amp; ROUND(D84*Data!$C$35,0) &amp; ".0 " &amp; ROUND(E84*Data!$C$35,0) &amp; ".0")</f>
        <v>v 335.0 30.0 -436.0</v>
      </c>
      <c r="G84" s="9">
        <f t="shared" si="19"/>
        <v>18</v>
      </c>
      <c r="H84" s="9">
        <f t="shared" si="20"/>
        <v>2</v>
      </c>
      <c r="I84" s="9">
        <f t="shared" si="21"/>
        <v>6</v>
      </c>
      <c r="J84" s="9">
        <f t="shared" si="11"/>
        <v>8</v>
      </c>
      <c r="K84" s="9">
        <f t="shared" si="12"/>
        <v>10</v>
      </c>
      <c r="L84" s="9">
        <f t="shared" si="13"/>
        <v>12</v>
      </c>
      <c r="M84" s="10">
        <f t="shared" si="14"/>
        <v>17</v>
      </c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</row>
    <row r="85" spans="1:31" x14ac:dyDescent="0.25">
      <c r="A85" s="52" t="s">
        <v>292</v>
      </c>
      <c r="B85" s="9" t="str">
        <f t="shared" si="15"/>
        <v>v 100.0 54.0 -130.0</v>
      </c>
      <c r="C85" s="9">
        <f t="shared" si="16"/>
        <v>100</v>
      </c>
      <c r="D85" s="9">
        <f t="shared" si="17"/>
        <v>54</v>
      </c>
      <c r="E85" s="9">
        <f t="shared" si="18"/>
        <v>-130</v>
      </c>
      <c r="F85" s="49" t="str">
        <f>IF(A85="","","v " &amp;ROUND(C85*Data!$C$35,0) &amp; ".0 " &amp; ROUND(D85*Data!$C$35,0) &amp; ".0 " &amp; ROUND(E85*Data!$C$35,0) &amp; ".0")</f>
        <v>v 335.0 181.0 -436.0</v>
      </c>
      <c r="G85" s="9">
        <f t="shared" si="19"/>
        <v>19</v>
      </c>
      <c r="H85" s="9">
        <f t="shared" si="20"/>
        <v>2</v>
      </c>
      <c r="I85" s="9">
        <f t="shared" si="21"/>
        <v>6</v>
      </c>
      <c r="J85" s="9">
        <f t="shared" si="11"/>
        <v>8</v>
      </c>
      <c r="K85" s="9">
        <f t="shared" si="12"/>
        <v>11</v>
      </c>
      <c r="L85" s="9">
        <f t="shared" si="13"/>
        <v>13</v>
      </c>
      <c r="M85" s="10">
        <f t="shared" si="14"/>
        <v>18</v>
      </c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</row>
    <row r="86" spans="1:31" x14ac:dyDescent="0.25">
      <c r="A86" s="52" t="s">
        <v>293</v>
      </c>
      <c r="B86" s="9" t="str">
        <f t="shared" si="15"/>
        <v>v -89.0 54.0 -150.0</v>
      </c>
      <c r="C86" s="9">
        <f t="shared" si="16"/>
        <v>-89</v>
      </c>
      <c r="D86" s="9">
        <f t="shared" si="17"/>
        <v>54</v>
      </c>
      <c r="E86" s="9">
        <f t="shared" si="18"/>
        <v>-150</v>
      </c>
      <c r="F86" s="49" t="str">
        <f>IF(A86="","","v " &amp;ROUND(C86*Data!$C$35,0) &amp; ".0 " &amp; ROUND(D86*Data!$C$35,0) &amp; ".0 " &amp; ROUND(E86*Data!$C$35,0) &amp; ".0")</f>
        <v>v -298.0 181.0 -503.0</v>
      </c>
      <c r="G86" s="9">
        <f t="shared" si="19"/>
        <v>19</v>
      </c>
      <c r="H86" s="9">
        <f t="shared" si="20"/>
        <v>2</v>
      </c>
      <c r="I86" s="9">
        <f t="shared" si="21"/>
        <v>6</v>
      </c>
      <c r="J86" s="9">
        <f t="shared" si="11"/>
        <v>8</v>
      </c>
      <c r="K86" s="9">
        <f t="shared" si="12"/>
        <v>11</v>
      </c>
      <c r="L86" s="9">
        <f t="shared" si="13"/>
        <v>13</v>
      </c>
      <c r="M86" s="10">
        <f t="shared" si="14"/>
        <v>18</v>
      </c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</row>
    <row r="87" spans="1:31" x14ac:dyDescent="0.25">
      <c r="A87" s="52" t="s">
        <v>294</v>
      </c>
      <c r="B87" s="9" t="str">
        <f t="shared" si="15"/>
        <v>v -89.0 12.0 -150.0</v>
      </c>
      <c r="C87" s="9">
        <f t="shared" si="16"/>
        <v>-89</v>
      </c>
      <c r="D87" s="9">
        <f t="shared" si="17"/>
        <v>12</v>
      </c>
      <c r="E87" s="9">
        <f t="shared" si="18"/>
        <v>-150</v>
      </c>
      <c r="F87" s="49" t="str">
        <f>IF(A87="","","v " &amp;ROUND(C87*Data!$C$35,0) &amp; ".0 " &amp; ROUND(D87*Data!$C$35,0) &amp; ".0 " &amp; ROUND(E87*Data!$C$35,0) &amp; ".0")</f>
        <v>v -298.0 40.0 -503.0</v>
      </c>
      <c r="G87" s="9">
        <f t="shared" si="19"/>
        <v>19</v>
      </c>
      <c r="H87" s="9">
        <f t="shared" si="20"/>
        <v>2</v>
      </c>
      <c r="I87" s="9">
        <f t="shared" si="21"/>
        <v>6</v>
      </c>
      <c r="J87" s="9">
        <f t="shared" si="11"/>
        <v>8</v>
      </c>
      <c r="K87" s="9">
        <f t="shared" si="12"/>
        <v>11</v>
      </c>
      <c r="L87" s="9">
        <f t="shared" si="13"/>
        <v>13</v>
      </c>
      <c r="M87" s="10">
        <f t="shared" si="14"/>
        <v>18</v>
      </c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</row>
    <row r="88" spans="1:31" x14ac:dyDescent="0.25">
      <c r="A88" s="52" t="s">
        <v>295</v>
      </c>
      <c r="B88" s="9" t="str">
        <f t="shared" si="15"/>
        <v>v 89.0 12.0 -150.0</v>
      </c>
      <c r="C88" s="9">
        <f t="shared" si="16"/>
        <v>89</v>
      </c>
      <c r="D88" s="9">
        <f t="shared" si="17"/>
        <v>12</v>
      </c>
      <c r="E88" s="9">
        <f t="shared" si="18"/>
        <v>-150</v>
      </c>
      <c r="F88" s="49" t="str">
        <f>IF(A88="","","v " &amp;ROUND(C88*Data!$C$35,0) &amp; ".0 " &amp; ROUND(D88*Data!$C$35,0) &amp; ".0 " &amp; ROUND(E88*Data!$C$35,0) &amp; ".0")</f>
        <v>v 298.0 40.0 -503.0</v>
      </c>
      <c r="G88" s="9">
        <f t="shared" si="19"/>
        <v>18</v>
      </c>
      <c r="H88" s="9">
        <f t="shared" si="20"/>
        <v>2</v>
      </c>
      <c r="I88" s="9">
        <f t="shared" si="21"/>
        <v>5</v>
      </c>
      <c r="J88" s="9">
        <f t="shared" si="11"/>
        <v>7</v>
      </c>
      <c r="K88" s="9">
        <f t="shared" si="12"/>
        <v>10</v>
      </c>
      <c r="L88" s="9">
        <f t="shared" si="13"/>
        <v>12</v>
      </c>
      <c r="M88" s="10">
        <f t="shared" si="14"/>
        <v>17</v>
      </c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</row>
    <row r="89" spans="1:31" x14ac:dyDescent="0.25">
      <c r="A89" s="52" t="s">
        <v>296</v>
      </c>
      <c r="B89" s="9" t="str">
        <f t="shared" si="15"/>
        <v>v 89.0 54.0 -150.0</v>
      </c>
      <c r="C89" s="9">
        <f t="shared" si="16"/>
        <v>89</v>
      </c>
      <c r="D89" s="9">
        <f t="shared" si="17"/>
        <v>54</v>
      </c>
      <c r="E89" s="9">
        <f t="shared" si="18"/>
        <v>-150</v>
      </c>
      <c r="F89" s="49" t="str">
        <f>IF(A89="","","v " &amp;ROUND(C89*Data!$C$35,0) &amp; ".0 " &amp; ROUND(D89*Data!$C$35,0) &amp; ".0 " &amp; ROUND(E89*Data!$C$35,0) &amp; ".0")</f>
        <v>v 298.0 181.0 -503.0</v>
      </c>
      <c r="G89" s="9">
        <f t="shared" si="19"/>
        <v>18</v>
      </c>
      <c r="H89" s="9">
        <f t="shared" si="20"/>
        <v>2</v>
      </c>
      <c r="I89" s="9">
        <f t="shared" si="21"/>
        <v>5</v>
      </c>
      <c r="J89" s="9">
        <f t="shared" si="11"/>
        <v>7</v>
      </c>
      <c r="K89" s="9">
        <f t="shared" si="12"/>
        <v>10</v>
      </c>
      <c r="L89" s="9">
        <f t="shared" si="13"/>
        <v>12</v>
      </c>
      <c r="M89" s="10">
        <f t="shared" si="14"/>
        <v>17</v>
      </c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</row>
    <row r="90" spans="1:31" x14ac:dyDescent="0.25">
      <c r="A90" s="52" t="s">
        <v>297</v>
      </c>
      <c r="B90" s="9" t="str">
        <f t="shared" si="15"/>
        <v>v -66.0 54.0 -190.0</v>
      </c>
      <c r="C90" s="9">
        <f t="shared" si="16"/>
        <v>-66</v>
      </c>
      <c r="D90" s="9">
        <f t="shared" si="17"/>
        <v>54</v>
      </c>
      <c r="E90" s="9">
        <f t="shared" si="18"/>
        <v>-190</v>
      </c>
      <c r="F90" s="49" t="str">
        <f>IF(A90="","","v " &amp;ROUND(C90*Data!$C$35,0) &amp; ".0 " &amp; ROUND(D90*Data!$C$35,0) &amp; ".0 " &amp; ROUND(E90*Data!$C$35,0) &amp; ".0")</f>
        <v>v -221.0 181.0 -637.0</v>
      </c>
      <c r="G90" s="9">
        <f t="shared" si="19"/>
        <v>19</v>
      </c>
      <c r="H90" s="9">
        <f t="shared" si="20"/>
        <v>2</v>
      </c>
      <c r="I90" s="9">
        <f t="shared" si="21"/>
        <v>6</v>
      </c>
      <c r="J90" s="9">
        <f t="shared" si="11"/>
        <v>8</v>
      </c>
      <c r="K90" s="9">
        <f t="shared" si="12"/>
        <v>11</v>
      </c>
      <c r="L90" s="9">
        <f t="shared" si="13"/>
        <v>13</v>
      </c>
      <c r="M90" s="10">
        <f t="shared" si="14"/>
        <v>18</v>
      </c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</row>
    <row r="91" spans="1:31" x14ac:dyDescent="0.25">
      <c r="A91" s="52" t="s">
        <v>298</v>
      </c>
      <c r="B91" s="9" t="str">
        <f t="shared" si="15"/>
        <v>v -66.0 32.0 -190.0</v>
      </c>
      <c r="C91" s="9">
        <f t="shared" si="16"/>
        <v>-66</v>
      </c>
      <c r="D91" s="9">
        <f t="shared" si="17"/>
        <v>32</v>
      </c>
      <c r="E91" s="9">
        <f t="shared" si="18"/>
        <v>-190</v>
      </c>
      <c r="F91" s="49" t="str">
        <f>IF(A91="","","v " &amp;ROUND(C91*Data!$C$35,0) &amp; ".0 " &amp; ROUND(D91*Data!$C$35,0) &amp; ".0 " &amp; ROUND(E91*Data!$C$35,0) &amp; ".0")</f>
        <v>v -221.0 107.0 -637.0</v>
      </c>
      <c r="G91" s="9">
        <f t="shared" si="19"/>
        <v>19</v>
      </c>
      <c r="H91" s="9">
        <f t="shared" si="20"/>
        <v>2</v>
      </c>
      <c r="I91" s="9">
        <f t="shared" si="21"/>
        <v>6</v>
      </c>
      <c r="J91" s="9">
        <f t="shared" si="11"/>
        <v>8</v>
      </c>
      <c r="K91" s="9">
        <f t="shared" si="12"/>
        <v>11</v>
      </c>
      <c r="L91" s="9">
        <f t="shared" si="13"/>
        <v>13</v>
      </c>
      <c r="M91" s="10">
        <f t="shared" si="14"/>
        <v>18</v>
      </c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</row>
    <row r="92" spans="1:31" x14ac:dyDescent="0.25">
      <c r="A92" s="52" t="s">
        <v>299</v>
      </c>
      <c r="B92" s="9" t="str">
        <f t="shared" si="15"/>
        <v>v 66.0 32.0 -190.0</v>
      </c>
      <c r="C92" s="9">
        <f t="shared" si="16"/>
        <v>66</v>
      </c>
      <c r="D92" s="9">
        <f t="shared" si="17"/>
        <v>32</v>
      </c>
      <c r="E92" s="9">
        <f t="shared" si="18"/>
        <v>-190</v>
      </c>
      <c r="F92" s="49" t="str">
        <f>IF(A92="","","v " &amp;ROUND(C92*Data!$C$35,0) &amp; ".0 " &amp; ROUND(D92*Data!$C$35,0) &amp; ".0 " &amp; ROUND(E92*Data!$C$35,0) &amp; ".0")</f>
        <v>v 221.0 107.0 -637.0</v>
      </c>
      <c r="G92" s="9">
        <f t="shared" si="19"/>
        <v>18</v>
      </c>
      <c r="H92" s="9">
        <f t="shared" si="20"/>
        <v>2</v>
      </c>
      <c r="I92" s="9">
        <f t="shared" si="21"/>
        <v>5</v>
      </c>
      <c r="J92" s="9">
        <f t="shared" si="11"/>
        <v>7</v>
      </c>
      <c r="K92" s="9">
        <f t="shared" si="12"/>
        <v>10</v>
      </c>
      <c r="L92" s="9">
        <f t="shared" si="13"/>
        <v>12</v>
      </c>
      <c r="M92" s="10">
        <f t="shared" si="14"/>
        <v>17</v>
      </c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</row>
    <row r="93" spans="1:31" x14ac:dyDescent="0.25">
      <c r="A93" s="52" t="s">
        <v>300</v>
      </c>
      <c r="B93" s="9" t="str">
        <f t="shared" si="15"/>
        <v>v 66.0 54.0 -190.0</v>
      </c>
      <c r="C93" s="9">
        <f t="shared" si="16"/>
        <v>66</v>
      </c>
      <c r="D93" s="9">
        <f t="shared" si="17"/>
        <v>54</v>
      </c>
      <c r="E93" s="9">
        <f t="shared" si="18"/>
        <v>-190</v>
      </c>
      <c r="F93" s="49" t="str">
        <f>IF(A93="","","v " &amp;ROUND(C93*Data!$C$35,0) &amp; ".0 " &amp; ROUND(D93*Data!$C$35,0) &amp; ".0 " &amp; ROUND(E93*Data!$C$35,0) &amp; ".0")</f>
        <v>v 221.0 181.0 -637.0</v>
      </c>
      <c r="G93" s="9">
        <f t="shared" si="19"/>
        <v>18</v>
      </c>
      <c r="H93" s="9">
        <f t="shared" si="20"/>
        <v>2</v>
      </c>
      <c r="I93" s="9">
        <f t="shared" si="21"/>
        <v>5</v>
      </c>
      <c r="J93" s="9">
        <f t="shared" si="11"/>
        <v>7</v>
      </c>
      <c r="K93" s="9">
        <f t="shared" si="12"/>
        <v>10</v>
      </c>
      <c r="L93" s="9">
        <f t="shared" si="13"/>
        <v>12</v>
      </c>
      <c r="M93" s="10">
        <f t="shared" si="14"/>
        <v>17</v>
      </c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</row>
    <row r="94" spans="1:31" x14ac:dyDescent="0.25">
      <c r="A94" s="52" t="s">
        <v>301</v>
      </c>
      <c r="B94" s="9" t="str">
        <f t="shared" si="15"/>
        <v>v -105.0 30.0 -185.0</v>
      </c>
      <c r="C94" s="9">
        <f t="shared" si="16"/>
        <v>-105</v>
      </c>
      <c r="D94" s="9">
        <f t="shared" si="17"/>
        <v>30</v>
      </c>
      <c r="E94" s="9">
        <f t="shared" si="18"/>
        <v>-185</v>
      </c>
      <c r="F94" s="49" t="str">
        <f>IF(A94="","","v " &amp;ROUND(C94*Data!$C$35,0) &amp; ".0 " &amp; ROUND(D94*Data!$C$35,0) &amp; ".0 " &amp; ROUND(E94*Data!$C$35,0) &amp; ".0")</f>
        <v>v -352.0 101.0 -620.0</v>
      </c>
      <c r="G94" s="9">
        <f t="shared" si="19"/>
        <v>20</v>
      </c>
      <c r="H94" s="9">
        <f t="shared" si="20"/>
        <v>2</v>
      </c>
      <c r="I94" s="9">
        <f t="shared" si="21"/>
        <v>7</v>
      </c>
      <c r="J94" s="9">
        <f t="shared" si="11"/>
        <v>9</v>
      </c>
      <c r="K94" s="9">
        <f t="shared" si="12"/>
        <v>12</v>
      </c>
      <c r="L94" s="9">
        <f t="shared" si="13"/>
        <v>14</v>
      </c>
      <c r="M94" s="10">
        <f t="shared" si="14"/>
        <v>19</v>
      </c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</row>
    <row r="95" spans="1:31" x14ac:dyDescent="0.25">
      <c r="A95" s="52" t="s">
        <v>302</v>
      </c>
      <c r="B95" s="9" t="str">
        <f t="shared" si="15"/>
        <v>v -105.0 7.0 -185.0</v>
      </c>
      <c r="C95" s="9">
        <f t="shared" si="16"/>
        <v>-105</v>
      </c>
      <c r="D95" s="9">
        <f t="shared" si="17"/>
        <v>7</v>
      </c>
      <c r="E95" s="9">
        <f t="shared" si="18"/>
        <v>-185</v>
      </c>
      <c r="F95" s="49" t="str">
        <f>IF(A95="","","v " &amp;ROUND(C95*Data!$C$35,0) &amp; ".0 " &amp; ROUND(D95*Data!$C$35,0) &amp; ".0 " &amp; ROUND(E95*Data!$C$35,0) &amp; ".0")</f>
        <v>v -352.0 23.0 -620.0</v>
      </c>
      <c r="G95" s="9">
        <f t="shared" si="19"/>
        <v>19</v>
      </c>
      <c r="H95" s="9">
        <f t="shared" si="20"/>
        <v>2</v>
      </c>
      <c r="I95" s="9">
        <f t="shared" si="21"/>
        <v>7</v>
      </c>
      <c r="J95" s="9">
        <f t="shared" si="11"/>
        <v>9</v>
      </c>
      <c r="K95" s="9">
        <f t="shared" si="12"/>
        <v>11</v>
      </c>
      <c r="L95" s="9">
        <f t="shared" si="13"/>
        <v>13</v>
      </c>
      <c r="M95" s="10">
        <f t="shared" si="14"/>
        <v>18</v>
      </c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</row>
    <row r="96" spans="1:31" x14ac:dyDescent="0.25">
      <c r="A96" s="52" t="s">
        <v>303</v>
      </c>
      <c r="B96" s="9" t="str">
        <f t="shared" si="15"/>
        <v>v 105.0 7.0 -185.0</v>
      </c>
      <c r="C96" s="9">
        <f t="shared" si="16"/>
        <v>105</v>
      </c>
      <c r="D96" s="9">
        <f t="shared" si="17"/>
        <v>7</v>
      </c>
      <c r="E96" s="9">
        <f t="shared" si="18"/>
        <v>-185</v>
      </c>
      <c r="F96" s="49" t="str">
        <f>IF(A96="","","v " &amp;ROUND(C96*Data!$C$35,0) &amp; ".0 " &amp; ROUND(D96*Data!$C$35,0) &amp; ".0 " &amp; ROUND(E96*Data!$C$35,0) &amp; ".0")</f>
        <v>v 352.0 23.0 -620.0</v>
      </c>
      <c r="G96" s="9">
        <f t="shared" si="19"/>
        <v>18</v>
      </c>
      <c r="H96" s="9">
        <f t="shared" si="20"/>
        <v>2</v>
      </c>
      <c r="I96" s="9">
        <f t="shared" si="21"/>
        <v>6</v>
      </c>
      <c r="J96" s="9">
        <f t="shared" si="11"/>
        <v>8</v>
      </c>
      <c r="K96" s="9">
        <f t="shared" si="12"/>
        <v>10</v>
      </c>
      <c r="L96" s="9">
        <f t="shared" si="13"/>
        <v>12</v>
      </c>
      <c r="M96" s="10">
        <f t="shared" si="14"/>
        <v>17</v>
      </c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</row>
    <row r="97" spans="1:31" x14ac:dyDescent="0.25">
      <c r="A97" s="52" t="s">
        <v>304</v>
      </c>
      <c r="B97" s="9" t="str">
        <f t="shared" si="15"/>
        <v>v 105.0 30.0 -185.0</v>
      </c>
      <c r="C97" s="9">
        <f t="shared" si="16"/>
        <v>105</v>
      </c>
      <c r="D97" s="9">
        <f t="shared" si="17"/>
        <v>30</v>
      </c>
      <c r="E97" s="9">
        <f t="shared" si="18"/>
        <v>-185</v>
      </c>
      <c r="F97" s="49" t="str">
        <f>IF(A97="","","v " &amp;ROUND(C97*Data!$C$35,0) &amp; ".0 " &amp; ROUND(D97*Data!$C$35,0) &amp; ".0 " &amp; ROUND(E97*Data!$C$35,0) &amp; ".0")</f>
        <v>v 352.0 101.0 -620.0</v>
      </c>
      <c r="G97" s="9">
        <f t="shared" si="19"/>
        <v>19</v>
      </c>
      <c r="H97" s="9">
        <f t="shared" si="20"/>
        <v>2</v>
      </c>
      <c r="I97" s="9">
        <f t="shared" si="21"/>
        <v>6</v>
      </c>
      <c r="J97" s="9">
        <f t="shared" si="11"/>
        <v>8</v>
      </c>
      <c r="K97" s="9">
        <f t="shared" si="12"/>
        <v>11</v>
      </c>
      <c r="L97" s="9">
        <f t="shared" si="13"/>
        <v>13</v>
      </c>
      <c r="M97" s="10">
        <f t="shared" si="14"/>
        <v>18</v>
      </c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</row>
    <row r="98" spans="1:31" x14ac:dyDescent="0.25">
      <c r="A98" s="52" t="s">
        <v>305</v>
      </c>
      <c r="B98" s="9" t="str">
        <f t="shared" si="15"/>
        <v>v -102.0 56.0 -128.0</v>
      </c>
      <c r="C98" s="9">
        <f t="shared" si="16"/>
        <v>-102</v>
      </c>
      <c r="D98" s="9">
        <f t="shared" si="17"/>
        <v>56</v>
      </c>
      <c r="E98" s="9">
        <f t="shared" si="18"/>
        <v>-128</v>
      </c>
      <c r="F98" s="49" t="str">
        <f>IF(A98="","","v " &amp;ROUND(C98*Data!$C$35,0) &amp; ".0 " &amp; ROUND(D98*Data!$C$35,0) &amp; ".0 " &amp; ROUND(E98*Data!$C$35,0) &amp; ".0")</f>
        <v>v -342.0 188.0 -429.0</v>
      </c>
      <c r="G98" s="9">
        <f t="shared" si="19"/>
        <v>20</v>
      </c>
      <c r="H98" s="9">
        <f t="shared" si="20"/>
        <v>2</v>
      </c>
      <c r="I98" s="9">
        <f t="shared" si="21"/>
        <v>7</v>
      </c>
      <c r="J98" s="9">
        <f t="shared" si="11"/>
        <v>9</v>
      </c>
      <c r="K98" s="9">
        <f t="shared" si="12"/>
        <v>12</v>
      </c>
      <c r="L98" s="9">
        <f t="shared" si="13"/>
        <v>14</v>
      </c>
      <c r="M98" s="10">
        <f t="shared" si="14"/>
        <v>19</v>
      </c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</row>
    <row r="99" spans="1:31" x14ac:dyDescent="0.25">
      <c r="A99" s="52" t="s">
        <v>306</v>
      </c>
      <c r="B99" s="9" t="str">
        <f t="shared" si="15"/>
        <v>v 102.0 56.0 -128.0</v>
      </c>
      <c r="C99" s="9">
        <f t="shared" si="16"/>
        <v>102</v>
      </c>
      <c r="D99" s="9">
        <f t="shared" si="17"/>
        <v>56</v>
      </c>
      <c r="E99" s="9">
        <f t="shared" si="18"/>
        <v>-128</v>
      </c>
      <c r="F99" s="49" t="str">
        <f>IF(A99="","","v " &amp;ROUND(C99*Data!$C$35,0) &amp; ".0 " &amp; ROUND(D99*Data!$C$35,0) &amp; ".0 " &amp; ROUND(E99*Data!$C$35,0) &amp; ".0")</f>
        <v>v 342.0 188.0 -429.0</v>
      </c>
      <c r="G99" s="9">
        <f t="shared" si="19"/>
        <v>19</v>
      </c>
      <c r="H99" s="9">
        <f t="shared" si="20"/>
        <v>2</v>
      </c>
      <c r="I99" s="9">
        <f t="shared" si="21"/>
        <v>6</v>
      </c>
      <c r="J99" s="9">
        <f t="shared" si="11"/>
        <v>8</v>
      </c>
      <c r="K99" s="9">
        <f t="shared" si="12"/>
        <v>11</v>
      </c>
      <c r="L99" s="9">
        <f t="shared" si="13"/>
        <v>13</v>
      </c>
      <c r="M99" s="10">
        <f t="shared" si="14"/>
        <v>18</v>
      </c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</row>
    <row r="100" spans="1:31" x14ac:dyDescent="0.25">
      <c r="A100" s="52" t="s">
        <v>307</v>
      </c>
      <c r="B100" s="9" t="str">
        <f t="shared" si="15"/>
        <v>v -87.0 56.0 -148.0</v>
      </c>
      <c r="C100" s="9">
        <f t="shared" si="16"/>
        <v>-87</v>
      </c>
      <c r="D100" s="9">
        <f t="shared" si="17"/>
        <v>56</v>
      </c>
      <c r="E100" s="9">
        <f t="shared" si="18"/>
        <v>-148</v>
      </c>
      <c r="F100" s="49" t="str">
        <f>IF(A100="","","v " &amp;ROUND(C100*Data!$C$35,0) &amp; ".0 " &amp; ROUND(D100*Data!$C$35,0) &amp; ".0 " &amp; ROUND(E100*Data!$C$35,0) &amp; ".0")</f>
        <v>v -291.0 188.0 -496.0</v>
      </c>
      <c r="G100" s="9">
        <f t="shared" si="19"/>
        <v>19</v>
      </c>
      <c r="H100" s="9">
        <f t="shared" si="20"/>
        <v>2</v>
      </c>
      <c r="I100" s="9">
        <f t="shared" si="21"/>
        <v>6</v>
      </c>
      <c r="J100" s="9">
        <f t="shared" si="11"/>
        <v>8</v>
      </c>
      <c r="K100" s="9">
        <f t="shared" si="12"/>
        <v>11</v>
      </c>
      <c r="L100" s="9">
        <f t="shared" si="13"/>
        <v>13</v>
      </c>
      <c r="M100" s="10">
        <f t="shared" si="14"/>
        <v>18</v>
      </c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</row>
    <row r="101" spans="1:31" x14ac:dyDescent="0.25">
      <c r="A101" s="52" t="s">
        <v>308</v>
      </c>
      <c r="B101" s="9" t="str">
        <f t="shared" si="15"/>
        <v>v 87.0 56.0 -148.0</v>
      </c>
      <c r="C101" s="9">
        <f t="shared" si="16"/>
        <v>87</v>
      </c>
      <c r="D101" s="9">
        <f t="shared" si="17"/>
        <v>56</v>
      </c>
      <c r="E101" s="9">
        <f t="shared" si="18"/>
        <v>-148</v>
      </c>
      <c r="F101" s="49" t="str">
        <f>IF(A101="","","v " &amp;ROUND(C101*Data!$C$35,0) &amp; ".0 " &amp; ROUND(D101*Data!$C$35,0) &amp; ".0 " &amp; ROUND(E101*Data!$C$35,0) &amp; ".0")</f>
        <v>v 291.0 188.0 -496.0</v>
      </c>
      <c r="G101" s="9">
        <f t="shared" si="19"/>
        <v>18</v>
      </c>
      <c r="H101" s="9">
        <f t="shared" si="20"/>
        <v>2</v>
      </c>
      <c r="I101" s="9">
        <f t="shared" si="21"/>
        <v>5</v>
      </c>
      <c r="J101" s="9">
        <f t="shared" si="11"/>
        <v>7</v>
      </c>
      <c r="K101" s="9">
        <f t="shared" si="12"/>
        <v>10</v>
      </c>
      <c r="L101" s="9">
        <f t="shared" si="13"/>
        <v>12</v>
      </c>
      <c r="M101" s="10">
        <f t="shared" si="14"/>
        <v>17</v>
      </c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</row>
    <row r="102" spans="1:31" x14ac:dyDescent="0.25">
      <c r="A102" s="52" t="s">
        <v>309</v>
      </c>
      <c r="B102" s="9" t="str">
        <f t="shared" si="15"/>
        <v>v -39.0 56.0 -153.0</v>
      </c>
      <c r="C102" s="9">
        <f t="shared" si="16"/>
        <v>-39</v>
      </c>
      <c r="D102" s="9">
        <f t="shared" si="17"/>
        <v>56</v>
      </c>
      <c r="E102" s="9">
        <f t="shared" si="18"/>
        <v>-153</v>
      </c>
      <c r="F102" s="49" t="str">
        <f>IF(A102="","","v " &amp;ROUND(C102*Data!$C$35,0) &amp; ".0 " &amp; ROUND(D102*Data!$C$35,0) &amp; ".0 " &amp; ROUND(E102*Data!$C$35,0) &amp; ".0")</f>
        <v>v -131.0 188.0 -513.0</v>
      </c>
      <c r="G102" s="9">
        <f t="shared" si="19"/>
        <v>19</v>
      </c>
      <c r="H102" s="9">
        <f t="shared" si="20"/>
        <v>2</v>
      </c>
      <c r="I102" s="9">
        <f t="shared" si="21"/>
        <v>6</v>
      </c>
      <c r="J102" s="9">
        <f t="shared" si="11"/>
        <v>8</v>
      </c>
      <c r="K102" s="9">
        <f t="shared" si="12"/>
        <v>11</v>
      </c>
      <c r="L102" s="9">
        <f t="shared" si="13"/>
        <v>13</v>
      </c>
      <c r="M102" s="10">
        <f t="shared" si="14"/>
        <v>18</v>
      </c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</row>
    <row r="103" spans="1:31" x14ac:dyDescent="0.25">
      <c r="A103" s="52" t="s">
        <v>310</v>
      </c>
      <c r="B103" s="9" t="str">
        <f t="shared" si="15"/>
        <v>v 39.0 56.0 -153.0</v>
      </c>
      <c r="C103" s="9">
        <f t="shared" si="16"/>
        <v>39</v>
      </c>
      <c r="D103" s="9">
        <f t="shared" si="17"/>
        <v>56</v>
      </c>
      <c r="E103" s="9">
        <f t="shared" si="18"/>
        <v>-153</v>
      </c>
      <c r="F103" s="49" t="str">
        <f>IF(A103="","","v " &amp;ROUND(C103*Data!$C$35,0) &amp; ".0 " &amp; ROUND(D103*Data!$C$35,0) &amp; ".0 " &amp; ROUND(E103*Data!$C$35,0) &amp; ".0")</f>
        <v>v 131.0 188.0 -513.0</v>
      </c>
      <c r="G103" s="9">
        <f t="shared" si="19"/>
        <v>18</v>
      </c>
      <c r="H103" s="9">
        <f t="shared" si="20"/>
        <v>2</v>
      </c>
      <c r="I103" s="9">
        <f t="shared" si="21"/>
        <v>5</v>
      </c>
      <c r="J103" s="9">
        <f t="shared" si="11"/>
        <v>7</v>
      </c>
      <c r="K103" s="9">
        <f t="shared" si="12"/>
        <v>10</v>
      </c>
      <c r="L103" s="9">
        <f t="shared" si="13"/>
        <v>12</v>
      </c>
      <c r="M103" s="10">
        <f t="shared" si="14"/>
        <v>17</v>
      </c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</row>
    <row r="104" spans="1:31" x14ac:dyDescent="0.25">
      <c r="A104" s="52" t="s">
        <v>311</v>
      </c>
      <c r="B104" s="9" t="str">
        <f t="shared" si="15"/>
        <v>v -64.0 56.0 -190.0</v>
      </c>
      <c r="C104" s="9">
        <f t="shared" si="16"/>
        <v>-64</v>
      </c>
      <c r="D104" s="9">
        <f t="shared" si="17"/>
        <v>56</v>
      </c>
      <c r="E104" s="9">
        <f t="shared" si="18"/>
        <v>-190</v>
      </c>
      <c r="F104" s="49" t="str">
        <f>IF(A104="","","v " &amp;ROUND(C104*Data!$C$35,0) &amp; ".0 " &amp; ROUND(D104*Data!$C$35,0) &amp; ".0 " &amp; ROUND(E104*Data!$C$35,0) &amp; ".0")</f>
        <v>v -214.0 188.0 -637.0</v>
      </c>
      <c r="G104" s="9">
        <f t="shared" si="19"/>
        <v>19</v>
      </c>
      <c r="H104" s="9">
        <f t="shared" si="20"/>
        <v>2</v>
      </c>
      <c r="I104" s="9">
        <f t="shared" si="21"/>
        <v>6</v>
      </c>
      <c r="J104" s="9">
        <f t="shared" si="11"/>
        <v>8</v>
      </c>
      <c r="K104" s="9">
        <f t="shared" si="12"/>
        <v>11</v>
      </c>
      <c r="L104" s="9">
        <f t="shared" si="13"/>
        <v>13</v>
      </c>
      <c r="M104" s="10">
        <f t="shared" si="14"/>
        <v>18</v>
      </c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</row>
    <row r="105" spans="1:31" x14ac:dyDescent="0.25">
      <c r="A105" s="52" t="s">
        <v>312</v>
      </c>
      <c r="B105" s="9" t="str">
        <f t="shared" si="15"/>
        <v>v 64.0 56.0 -190.0</v>
      </c>
      <c r="C105" s="9">
        <f t="shared" si="16"/>
        <v>64</v>
      </c>
      <c r="D105" s="9">
        <f t="shared" si="17"/>
        <v>56</v>
      </c>
      <c r="E105" s="9">
        <f t="shared" si="18"/>
        <v>-190</v>
      </c>
      <c r="F105" s="49" t="str">
        <f>IF(A105="","","v " &amp;ROUND(C105*Data!$C$35,0) &amp; ".0 " &amp; ROUND(D105*Data!$C$35,0) &amp; ".0 " &amp; ROUND(E105*Data!$C$35,0) &amp; ".0")</f>
        <v>v 214.0 188.0 -637.0</v>
      </c>
      <c r="G105" s="9">
        <f t="shared" si="19"/>
        <v>18</v>
      </c>
      <c r="H105" s="9">
        <f t="shared" si="20"/>
        <v>2</v>
      </c>
      <c r="I105" s="9">
        <f t="shared" si="21"/>
        <v>5</v>
      </c>
      <c r="J105" s="9">
        <f t="shared" si="11"/>
        <v>7</v>
      </c>
      <c r="K105" s="9">
        <f t="shared" si="12"/>
        <v>10</v>
      </c>
      <c r="L105" s="9">
        <f t="shared" si="13"/>
        <v>12</v>
      </c>
      <c r="M105" s="10">
        <f t="shared" si="14"/>
        <v>17</v>
      </c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</row>
    <row r="106" spans="1:31" x14ac:dyDescent="0.25">
      <c r="A106" s="52" t="s">
        <v>313</v>
      </c>
      <c r="B106" s="9" t="str">
        <f t="shared" si="15"/>
        <v>v -29.0 54.0 -263.0</v>
      </c>
      <c r="C106" s="9">
        <f t="shared" si="16"/>
        <v>-29</v>
      </c>
      <c r="D106" s="9">
        <f t="shared" si="17"/>
        <v>54</v>
      </c>
      <c r="E106" s="9">
        <f t="shared" si="18"/>
        <v>-263</v>
      </c>
      <c r="F106" s="49" t="str">
        <f>IF(A106="","","v " &amp;ROUND(C106*Data!$C$35,0) &amp; ".0 " &amp; ROUND(D106*Data!$C$35,0) &amp; ".0 " &amp; ROUND(E106*Data!$C$35,0) &amp; ".0")</f>
        <v>v -97.0 181.0 -881.0</v>
      </c>
      <c r="G106" s="9">
        <f t="shared" si="19"/>
        <v>19</v>
      </c>
      <c r="H106" s="9">
        <f t="shared" si="20"/>
        <v>2</v>
      </c>
      <c r="I106" s="9">
        <f t="shared" si="21"/>
        <v>6</v>
      </c>
      <c r="J106" s="9">
        <f t="shared" si="11"/>
        <v>8</v>
      </c>
      <c r="K106" s="9">
        <f t="shared" si="12"/>
        <v>11</v>
      </c>
      <c r="L106" s="9">
        <f t="shared" si="13"/>
        <v>13</v>
      </c>
      <c r="M106" s="10">
        <f t="shared" si="14"/>
        <v>18</v>
      </c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</row>
    <row r="107" spans="1:31" x14ac:dyDescent="0.25">
      <c r="A107" s="52" t="s">
        <v>314</v>
      </c>
      <c r="B107" s="9" t="str">
        <f t="shared" si="15"/>
        <v>v 29.0 54.0 -263.0</v>
      </c>
      <c r="C107" s="9">
        <f t="shared" si="16"/>
        <v>29</v>
      </c>
      <c r="D107" s="9">
        <f t="shared" si="17"/>
        <v>54</v>
      </c>
      <c r="E107" s="9">
        <f t="shared" si="18"/>
        <v>-263</v>
      </c>
      <c r="F107" s="49" t="str">
        <f>IF(A107="","","v " &amp;ROUND(C107*Data!$C$35,0) &amp; ".0 " &amp; ROUND(D107*Data!$C$35,0) &amp; ".0 " &amp; ROUND(E107*Data!$C$35,0) &amp; ".0")</f>
        <v>v 97.0 181.0 -881.0</v>
      </c>
      <c r="G107" s="9">
        <f t="shared" si="19"/>
        <v>18</v>
      </c>
      <c r="H107" s="9">
        <f t="shared" si="20"/>
        <v>2</v>
      </c>
      <c r="I107" s="9">
        <f t="shared" si="21"/>
        <v>5</v>
      </c>
      <c r="J107" s="9">
        <f t="shared" si="11"/>
        <v>7</v>
      </c>
      <c r="K107" s="9">
        <f t="shared" si="12"/>
        <v>10</v>
      </c>
      <c r="L107" s="9">
        <f t="shared" si="13"/>
        <v>12</v>
      </c>
      <c r="M107" s="10">
        <f t="shared" si="14"/>
        <v>17</v>
      </c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</row>
    <row r="108" spans="1:31" x14ac:dyDescent="0.25">
      <c r="A108" s="52" t="s">
        <v>315</v>
      </c>
      <c r="B108" s="9" t="str">
        <f t="shared" si="15"/>
        <v>v -66.0 7.0 -185.0</v>
      </c>
      <c r="C108" s="9">
        <f t="shared" si="16"/>
        <v>-66</v>
      </c>
      <c r="D108" s="9">
        <f t="shared" si="17"/>
        <v>7</v>
      </c>
      <c r="E108" s="9">
        <f t="shared" si="18"/>
        <v>-185</v>
      </c>
      <c r="F108" s="49" t="str">
        <f>IF(A108="","","v " &amp;ROUND(C108*Data!$C$35,0) &amp; ".0 " &amp; ROUND(D108*Data!$C$35,0) &amp; ".0 " &amp; ROUND(E108*Data!$C$35,0) &amp; ".0")</f>
        <v>v -221.0 23.0 -620.0</v>
      </c>
      <c r="G108" s="9">
        <f t="shared" si="19"/>
        <v>18</v>
      </c>
      <c r="H108" s="9">
        <f t="shared" si="20"/>
        <v>2</v>
      </c>
      <c r="I108" s="9">
        <f t="shared" si="21"/>
        <v>6</v>
      </c>
      <c r="J108" s="9">
        <f t="shared" si="11"/>
        <v>8</v>
      </c>
      <c r="K108" s="9">
        <f t="shared" si="12"/>
        <v>10</v>
      </c>
      <c r="L108" s="9">
        <f t="shared" si="13"/>
        <v>12</v>
      </c>
      <c r="M108" s="10">
        <f t="shared" si="14"/>
        <v>17</v>
      </c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</row>
    <row r="109" spans="1:31" x14ac:dyDescent="0.25">
      <c r="A109" s="52" t="s">
        <v>316</v>
      </c>
      <c r="B109" s="9" t="str">
        <f t="shared" si="15"/>
        <v>v 66.0 7.0 -185.0</v>
      </c>
      <c r="C109" s="9">
        <f t="shared" si="16"/>
        <v>66</v>
      </c>
      <c r="D109" s="9">
        <f t="shared" si="17"/>
        <v>7</v>
      </c>
      <c r="E109" s="9">
        <f t="shared" si="18"/>
        <v>-185</v>
      </c>
      <c r="F109" s="49" t="str">
        <f>IF(A109="","","v " &amp;ROUND(C109*Data!$C$35,0) &amp; ".0 " &amp; ROUND(D109*Data!$C$35,0) &amp; ".0 " &amp; ROUND(E109*Data!$C$35,0) &amp; ".0")</f>
        <v>v 221.0 23.0 -620.0</v>
      </c>
      <c r="G109" s="9">
        <f t="shared" si="19"/>
        <v>17</v>
      </c>
      <c r="H109" s="9">
        <f t="shared" si="20"/>
        <v>2</v>
      </c>
      <c r="I109" s="9">
        <f t="shared" si="21"/>
        <v>5</v>
      </c>
      <c r="J109" s="9">
        <f t="shared" si="11"/>
        <v>7</v>
      </c>
      <c r="K109" s="9">
        <f t="shared" si="12"/>
        <v>9</v>
      </c>
      <c r="L109" s="9">
        <f t="shared" si="13"/>
        <v>11</v>
      </c>
      <c r="M109" s="10">
        <f t="shared" si="14"/>
        <v>16</v>
      </c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</row>
    <row r="110" spans="1:31" x14ac:dyDescent="0.25">
      <c r="A110" s="52" t="s">
        <v>317</v>
      </c>
      <c r="B110" s="9" t="str">
        <f t="shared" si="15"/>
        <v>v -44.0 17.0 -253.0</v>
      </c>
      <c r="C110" s="9">
        <f t="shared" si="16"/>
        <v>-44</v>
      </c>
      <c r="D110" s="9">
        <f t="shared" si="17"/>
        <v>17</v>
      </c>
      <c r="E110" s="9">
        <f t="shared" si="18"/>
        <v>-253</v>
      </c>
      <c r="F110" s="49" t="str">
        <f>IF(A110="","","v " &amp;ROUND(C110*Data!$C$35,0) &amp; ".0 " &amp; ROUND(D110*Data!$C$35,0) &amp; ".0 " &amp; ROUND(E110*Data!$C$35,0) &amp; ".0")</f>
        <v>v -147.0 57.0 -848.0</v>
      </c>
      <c r="G110" s="9">
        <f t="shared" si="19"/>
        <v>19</v>
      </c>
      <c r="H110" s="9">
        <f t="shared" si="20"/>
        <v>2</v>
      </c>
      <c r="I110" s="9">
        <f t="shared" si="21"/>
        <v>6</v>
      </c>
      <c r="J110" s="9">
        <f t="shared" si="11"/>
        <v>8</v>
      </c>
      <c r="K110" s="9">
        <f t="shared" si="12"/>
        <v>11</v>
      </c>
      <c r="L110" s="9">
        <f t="shared" si="13"/>
        <v>13</v>
      </c>
      <c r="M110" s="10">
        <f t="shared" si="14"/>
        <v>18</v>
      </c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</row>
    <row r="111" spans="1:31" x14ac:dyDescent="0.25">
      <c r="A111" s="52" t="s">
        <v>318</v>
      </c>
      <c r="B111" s="9" t="str">
        <f t="shared" si="15"/>
        <v>v 44.0 17.0 -253.0</v>
      </c>
      <c r="C111" s="9">
        <f t="shared" si="16"/>
        <v>44</v>
      </c>
      <c r="D111" s="9">
        <f t="shared" si="17"/>
        <v>17</v>
      </c>
      <c r="E111" s="9">
        <f t="shared" si="18"/>
        <v>-253</v>
      </c>
      <c r="F111" s="49" t="str">
        <f>IF(A111="","","v " &amp;ROUND(C111*Data!$C$35,0) &amp; ".0 " &amp; ROUND(D111*Data!$C$35,0) &amp; ".0 " &amp; ROUND(E111*Data!$C$35,0) &amp; ".0")</f>
        <v>v 147.0 57.0 -848.0</v>
      </c>
      <c r="G111" s="9">
        <f t="shared" si="19"/>
        <v>18</v>
      </c>
      <c r="H111" s="9">
        <f t="shared" si="20"/>
        <v>2</v>
      </c>
      <c r="I111" s="9">
        <f t="shared" si="21"/>
        <v>5</v>
      </c>
      <c r="J111" s="9">
        <f t="shared" si="11"/>
        <v>7</v>
      </c>
      <c r="K111" s="9">
        <f t="shared" si="12"/>
        <v>10</v>
      </c>
      <c r="L111" s="9">
        <f t="shared" si="13"/>
        <v>12</v>
      </c>
      <c r="M111" s="10">
        <f t="shared" si="14"/>
        <v>17</v>
      </c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</row>
    <row r="112" spans="1:31" x14ac:dyDescent="0.25">
      <c r="A112" s="52" t="s">
        <v>319</v>
      </c>
      <c r="B112" s="9" t="str">
        <f t="shared" si="15"/>
        <v>v -8.0 102.0 10.0</v>
      </c>
      <c r="C112" s="9">
        <f t="shared" si="16"/>
        <v>-8</v>
      </c>
      <c r="D112" s="9">
        <f t="shared" si="17"/>
        <v>102</v>
      </c>
      <c r="E112" s="9">
        <f t="shared" si="18"/>
        <v>10</v>
      </c>
      <c r="F112" s="49" t="str">
        <f>IF(A112="","","v " &amp;ROUND(C112*Data!$C$35,0) &amp; ".0 " &amp; ROUND(D112*Data!$C$35,0) &amp; ".0 " &amp; ROUND(E112*Data!$C$35,0) &amp; ".0")</f>
        <v>v -27.0 342.0 34.0</v>
      </c>
      <c r="G112" s="9">
        <f t="shared" si="19"/>
        <v>17</v>
      </c>
      <c r="H112" s="9">
        <f t="shared" si="20"/>
        <v>2</v>
      </c>
      <c r="I112" s="9">
        <f t="shared" si="21"/>
        <v>5</v>
      </c>
      <c r="J112" s="9">
        <f t="shared" si="11"/>
        <v>7</v>
      </c>
      <c r="K112" s="9">
        <f t="shared" si="12"/>
        <v>11</v>
      </c>
      <c r="L112" s="9">
        <f t="shared" si="13"/>
        <v>13</v>
      </c>
      <c r="M112" s="10">
        <f t="shared" si="14"/>
        <v>16</v>
      </c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</row>
    <row r="113" spans="1:31" x14ac:dyDescent="0.25">
      <c r="A113" s="52" t="s">
        <v>320</v>
      </c>
      <c r="B113" s="9" t="str">
        <f t="shared" si="15"/>
        <v>v -8.0 99.0 -20.0</v>
      </c>
      <c r="C113" s="9">
        <f t="shared" si="16"/>
        <v>-8</v>
      </c>
      <c r="D113" s="9">
        <f t="shared" si="17"/>
        <v>99</v>
      </c>
      <c r="E113" s="9">
        <f t="shared" si="18"/>
        <v>-20</v>
      </c>
      <c r="F113" s="49" t="str">
        <f>IF(A113="","","v " &amp;ROUND(C113*Data!$C$35,0) &amp; ".0 " &amp; ROUND(D113*Data!$C$35,0) &amp; ".0 " &amp; ROUND(E113*Data!$C$35,0) &amp; ".0")</f>
        <v>v -27.0 332.0 -67.0</v>
      </c>
      <c r="G113" s="9">
        <f t="shared" si="19"/>
        <v>17</v>
      </c>
      <c r="H113" s="9">
        <f t="shared" si="20"/>
        <v>2</v>
      </c>
      <c r="I113" s="9">
        <f t="shared" si="21"/>
        <v>5</v>
      </c>
      <c r="J113" s="9">
        <f t="shared" si="11"/>
        <v>7</v>
      </c>
      <c r="K113" s="9">
        <f t="shared" si="12"/>
        <v>10</v>
      </c>
      <c r="L113" s="9">
        <f t="shared" si="13"/>
        <v>12</v>
      </c>
      <c r="M113" s="10">
        <f t="shared" si="14"/>
        <v>16</v>
      </c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</row>
    <row r="114" spans="1:31" x14ac:dyDescent="0.25">
      <c r="A114" s="52" t="s">
        <v>321</v>
      </c>
      <c r="B114" s="9" t="str">
        <f t="shared" si="15"/>
        <v>v -14.0 70.0 -178.0</v>
      </c>
      <c r="C114" s="9">
        <f t="shared" si="16"/>
        <v>-14</v>
      </c>
      <c r="D114" s="9">
        <f t="shared" si="17"/>
        <v>70</v>
      </c>
      <c r="E114" s="9">
        <f t="shared" si="18"/>
        <v>-178</v>
      </c>
      <c r="F114" s="49" t="str">
        <f>IF(A114="","","v " &amp;ROUND(C114*Data!$C$35,0) &amp; ".0 " &amp; ROUND(D114*Data!$C$35,0) &amp; ".0 " &amp; ROUND(E114*Data!$C$35,0) &amp; ".0")</f>
        <v>v -47.0 235.0 -596.0</v>
      </c>
      <c r="G114" s="9">
        <f t="shared" si="19"/>
        <v>19</v>
      </c>
      <c r="H114" s="9">
        <f t="shared" si="20"/>
        <v>2</v>
      </c>
      <c r="I114" s="9">
        <f t="shared" si="21"/>
        <v>6</v>
      </c>
      <c r="J114" s="9">
        <f t="shared" si="11"/>
        <v>8</v>
      </c>
      <c r="K114" s="9">
        <f t="shared" si="12"/>
        <v>11</v>
      </c>
      <c r="L114" s="9">
        <f t="shared" si="13"/>
        <v>13</v>
      </c>
      <c r="M114" s="10">
        <f t="shared" si="14"/>
        <v>18</v>
      </c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</row>
    <row r="115" spans="1:31" x14ac:dyDescent="0.25">
      <c r="A115" s="52" t="s">
        <v>322</v>
      </c>
      <c r="B115" s="9" t="str">
        <f t="shared" si="15"/>
        <v>v 8.0 102.0 10.0</v>
      </c>
      <c r="C115" s="9">
        <f t="shared" si="16"/>
        <v>8</v>
      </c>
      <c r="D115" s="9">
        <f t="shared" si="17"/>
        <v>102</v>
      </c>
      <c r="E115" s="9">
        <f t="shared" si="18"/>
        <v>10</v>
      </c>
      <c r="F115" s="49" t="str">
        <f>IF(A115="","","v " &amp;ROUND(C115*Data!$C$35,0) &amp; ".0 " &amp; ROUND(D115*Data!$C$35,0) &amp; ".0 " &amp; ROUND(E115*Data!$C$35,0) &amp; ".0")</f>
        <v>v 27.0 342.0 34.0</v>
      </c>
      <c r="G115" s="9">
        <f t="shared" si="19"/>
        <v>16</v>
      </c>
      <c r="H115" s="9">
        <f t="shared" si="20"/>
        <v>2</v>
      </c>
      <c r="I115" s="9">
        <f t="shared" si="21"/>
        <v>4</v>
      </c>
      <c r="J115" s="9">
        <f t="shared" si="11"/>
        <v>6</v>
      </c>
      <c r="K115" s="9">
        <f t="shared" si="12"/>
        <v>10</v>
      </c>
      <c r="L115" s="9">
        <f t="shared" si="13"/>
        <v>12</v>
      </c>
      <c r="M115" s="10">
        <f t="shared" si="14"/>
        <v>15</v>
      </c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</row>
    <row r="116" spans="1:31" x14ac:dyDescent="0.25">
      <c r="A116" s="52" t="s">
        <v>323</v>
      </c>
      <c r="B116" s="9" t="str">
        <f t="shared" si="15"/>
        <v>v 14.0 70.0 -178.0</v>
      </c>
      <c r="C116" s="9">
        <f t="shared" si="16"/>
        <v>14</v>
      </c>
      <c r="D116" s="9">
        <f t="shared" si="17"/>
        <v>70</v>
      </c>
      <c r="E116" s="9">
        <f t="shared" si="18"/>
        <v>-178</v>
      </c>
      <c r="F116" s="49" t="str">
        <f>IF(A116="","","v " &amp;ROUND(C116*Data!$C$35,0) &amp; ".0 " &amp; ROUND(D116*Data!$C$35,0) &amp; ".0 " &amp; ROUND(E116*Data!$C$35,0) &amp; ".0")</f>
        <v>v 47.0 235.0 -596.0</v>
      </c>
      <c r="G116" s="9">
        <f t="shared" si="19"/>
        <v>18</v>
      </c>
      <c r="H116" s="9">
        <f t="shared" si="20"/>
        <v>2</v>
      </c>
      <c r="I116" s="9">
        <f t="shared" si="21"/>
        <v>5</v>
      </c>
      <c r="J116" s="9">
        <f t="shared" si="11"/>
        <v>7</v>
      </c>
      <c r="K116" s="9">
        <f t="shared" si="12"/>
        <v>10</v>
      </c>
      <c r="L116" s="9">
        <f t="shared" si="13"/>
        <v>12</v>
      </c>
      <c r="M116" s="10">
        <f t="shared" si="14"/>
        <v>17</v>
      </c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</row>
    <row r="117" spans="1:31" x14ac:dyDescent="0.25">
      <c r="A117" s="52" t="s">
        <v>324</v>
      </c>
      <c r="B117" s="9" t="str">
        <f t="shared" si="15"/>
        <v>v 8.0 99.0 -20.0</v>
      </c>
      <c r="C117" s="9">
        <f t="shared" si="16"/>
        <v>8</v>
      </c>
      <c r="D117" s="9">
        <f t="shared" si="17"/>
        <v>99</v>
      </c>
      <c r="E117" s="9">
        <f t="shared" si="18"/>
        <v>-20</v>
      </c>
      <c r="F117" s="49" t="str">
        <f>IF(A117="","","v " &amp;ROUND(C117*Data!$C$35,0) &amp; ".0 " &amp; ROUND(D117*Data!$C$35,0) &amp; ".0 " &amp; ROUND(E117*Data!$C$35,0) &amp; ".0")</f>
        <v>v 27.0 332.0 -67.0</v>
      </c>
      <c r="G117" s="9">
        <f t="shared" si="19"/>
        <v>16</v>
      </c>
      <c r="H117" s="9">
        <f t="shared" si="20"/>
        <v>2</v>
      </c>
      <c r="I117" s="9">
        <f t="shared" si="21"/>
        <v>4</v>
      </c>
      <c r="J117" s="9">
        <f t="shared" si="11"/>
        <v>6</v>
      </c>
      <c r="K117" s="9">
        <f t="shared" si="12"/>
        <v>9</v>
      </c>
      <c r="L117" s="9">
        <f t="shared" si="13"/>
        <v>11</v>
      </c>
      <c r="M117" s="10">
        <f t="shared" si="14"/>
        <v>15</v>
      </c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</row>
    <row r="118" spans="1:31" x14ac:dyDescent="0.25">
      <c r="A118" s="52" t="s">
        <v>325</v>
      </c>
      <c r="B118" s="9" t="str">
        <f t="shared" si="15"/>
        <v>v -5.0 118.0 8.0</v>
      </c>
      <c r="C118" s="9">
        <f t="shared" si="16"/>
        <v>-5</v>
      </c>
      <c r="D118" s="9">
        <f t="shared" si="17"/>
        <v>118</v>
      </c>
      <c r="E118" s="9">
        <f t="shared" si="18"/>
        <v>8</v>
      </c>
      <c r="F118" s="49" t="str">
        <f>IF(A118="","","v " &amp;ROUND(C118*Data!$C$35,0) &amp; ".0 " &amp; ROUND(D118*Data!$C$35,0) &amp; ".0 " &amp; ROUND(E118*Data!$C$35,0) &amp; ".0")</f>
        <v>v -17.0 395.0 27.0</v>
      </c>
      <c r="G118" s="9">
        <f t="shared" si="19"/>
        <v>16</v>
      </c>
      <c r="H118" s="9">
        <f t="shared" si="20"/>
        <v>2</v>
      </c>
      <c r="I118" s="9">
        <f t="shared" si="21"/>
        <v>5</v>
      </c>
      <c r="J118" s="9">
        <f t="shared" si="11"/>
        <v>7</v>
      </c>
      <c r="K118" s="9">
        <f t="shared" si="12"/>
        <v>11</v>
      </c>
      <c r="L118" s="9">
        <f t="shared" si="13"/>
        <v>13</v>
      </c>
      <c r="M118" s="10">
        <f t="shared" si="14"/>
        <v>15</v>
      </c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</row>
    <row r="119" spans="1:31" x14ac:dyDescent="0.25">
      <c r="A119" s="52" t="s">
        <v>326</v>
      </c>
      <c r="B119" s="9" t="str">
        <f t="shared" si="15"/>
        <v>v -5.0 118.0 -9.0</v>
      </c>
      <c r="C119" s="9">
        <f t="shared" si="16"/>
        <v>-5</v>
      </c>
      <c r="D119" s="9">
        <f t="shared" si="17"/>
        <v>118</v>
      </c>
      <c r="E119" s="9">
        <f t="shared" si="18"/>
        <v>-9</v>
      </c>
      <c r="F119" s="49" t="str">
        <f>IF(A119="","","v " &amp;ROUND(C119*Data!$C$35,0) &amp; ".0 " &amp; ROUND(D119*Data!$C$35,0) &amp; ".0 " &amp; ROUND(E119*Data!$C$35,0) &amp; ".0")</f>
        <v>v -17.0 395.0 -30.0</v>
      </c>
      <c r="G119" s="9">
        <f t="shared" si="19"/>
        <v>17</v>
      </c>
      <c r="H119" s="9">
        <f t="shared" si="20"/>
        <v>2</v>
      </c>
      <c r="I119" s="9">
        <f t="shared" si="21"/>
        <v>5</v>
      </c>
      <c r="J119" s="9">
        <f t="shared" si="11"/>
        <v>7</v>
      </c>
      <c r="K119" s="9">
        <f t="shared" si="12"/>
        <v>11</v>
      </c>
      <c r="L119" s="9">
        <f t="shared" si="13"/>
        <v>13</v>
      </c>
      <c r="M119" s="10">
        <f t="shared" si="14"/>
        <v>16</v>
      </c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</row>
    <row r="120" spans="1:31" x14ac:dyDescent="0.25">
      <c r="A120" s="52" t="s">
        <v>327</v>
      </c>
      <c r="B120" s="9" t="str">
        <f t="shared" si="15"/>
        <v>v 5.0 118.0 -9.0</v>
      </c>
      <c r="C120" s="9">
        <f t="shared" si="16"/>
        <v>5</v>
      </c>
      <c r="D120" s="9">
        <f t="shared" si="17"/>
        <v>118</v>
      </c>
      <c r="E120" s="9">
        <f t="shared" si="18"/>
        <v>-9</v>
      </c>
      <c r="F120" s="49" t="str">
        <f>IF(A120="","","v " &amp;ROUND(C120*Data!$C$35,0) &amp; ".0 " &amp; ROUND(D120*Data!$C$35,0) &amp; ".0 " &amp; ROUND(E120*Data!$C$35,0) &amp; ".0")</f>
        <v>v 17.0 395.0 -30.0</v>
      </c>
      <c r="G120" s="9">
        <f t="shared" si="19"/>
        <v>16</v>
      </c>
      <c r="H120" s="9">
        <f t="shared" si="20"/>
        <v>2</v>
      </c>
      <c r="I120" s="9">
        <f t="shared" si="21"/>
        <v>4</v>
      </c>
      <c r="J120" s="9">
        <f t="shared" si="11"/>
        <v>6</v>
      </c>
      <c r="K120" s="9">
        <f t="shared" si="12"/>
        <v>10</v>
      </c>
      <c r="L120" s="9">
        <f t="shared" si="13"/>
        <v>12</v>
      </c>
      <c r="M120" s="10">
        <f t="shared" si="14"/>
        <v>15</v>
      </c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</row>
    <row r="121" spans="1:31" x14ac:dyDescent="0.25">
      <c r="A121" s="52" t="s">
        <v>328</v>
      </c>
      <c r="B121" s="9" t="str">
        <f t="shared" si="15"/>
        <v>v 5.0 118.0 8.0</v>
      </c>
      <c r="C121" s="9">
        <f t="shared" si="16"/>
        <v>5</v>
      </c>
      <c r="D121" s="9">
        <f t="shared" si="17"/>
        <v>118</v>
      </c>
      <c r="E121" s="9">
        <f t="shared" si="18"/>
        <v>8</v>
      </c>
      <c r="F121" s="49" t="str">
        <f>IF(A121="","","v " &amp;ROUND(C121*Data!$C$35,0) &amp; ".0 " &amp; ROUND(D121*Data!$C$35,0) &amp; ".0 " &amp; ROUND(E121*Data!$C$35,0) &amp; ".0")</f>
        <v>v 17.0 395.0 27.0</v>
      </c>
      <c r="G121" s="9">
        <f t="shared" si="19"/>
        <v>15</v>
      </c>
      <c r="H121" s="9">
        <f t="shared" si="20"/>
        <v>2</v>
      </c>
      <c r="I121" s="9">
        <f t="shared" si="21"/>
        <v>4</v>
      </c>
      <c r="J121" s="9">
        <f t="shared" si="11"/>
        <v>6</v>
      </c>
      <c r="K121" s="9">
        <f t="shared" si="12"/>
        <v>10</v>
      </c>
      <c r="L121" s="9">
        <f t="shared" si="13"/>
        <v>12</v>
      </c>
      <c r="M121" s="10">
        <f t="shared" si="14"/>
        <v>14</v>
      </c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</row>
    <row r="122" spans="1:31" x14ac:dyDescent="0.25">
      <c r="A122" s="52" t="s">
        <v>329</v>
      </c>
      <c r="B122" s="9" t="str">
        <f t="shared" si="15"/>
        <v>v -63.0 75.0 -241.0</v>
      </c>
      <c r="C122" s="9">
        <f t="shared" si="16"/>
        <v>-63</v>
      </c>
      <c r="D122" s="9">
        <f t="shared" si="17"/>
        <v>75</v>
      </c>
      <c r="E122" s="9">
        <f t="shared" si="18"/>
        <v>-241</v>
      </c>
      <c r="F122" s="49" t="str">
        <f>IF(A122="","","v " &amp;ROUND(C122*Data!$C$35,0) &amp; ".0 " &amp; ROUND(D122*Data!$C$35,0) &amp; ".0 " &amp; ROUND(E122*Data!$C$35,0) &amp; ".0")</f>
        <v>v -211.0 251.0 -807.0</v>
      </c>
      <c r="G122" s="9">
        <f t="shared" si="19"/>
        <v>19</v>
      </c>
      <c r="H122" s="9">
        <f t="shared" si="20"/>
        <v>2</v>
      </c>
      <c r="I122" s="9">
        <f t="shared" si="21"/>
        <v>6</v>
      </c>
      <c r="J122" s="9">
        <f t="shared" si="11"/>
        <v>8</v>
      </c>
      <c r="K122" s="9">
        <f t="shared" si="12"/>
        <v>11</v>
      </c>
      <c r="L122" s="9">
        <f t="shared" si="13"/>
        <v>13</v>
      </c>
      <c r="M122" s="10">
        <f t="shared" si="14"/>
        <v>18</v>
      </c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</row>
    <row r="123" spans="1:31" x14ac:dyDescent="0.25">
      <c r="A123" s="52" t="s">
        <v>330</v>
      </c>
      <c r="B123" s="9" t="str">
        <f t="shared" si="15"/>
        <v>v -63.0 109.0 -241.0</v>
      </c>
      <c r="C123" s="9">
        <f t="shared" si="16"/>
        <v>-63</v>
      </c>
      <c r="D123" s="9">
        <f t="shared" si="17"/>
        <v>109</v>
      </c>
      <c r="E123" s="9">
        <f t="shared" si="18"/>
        <v>-241</v>
      </c>
      <c r="F123" s="49" t="str">
        <f>IF(A123="","","v " &amp;ROUND(C123*Data!$C$35,0) &amp; ".0 " &amp; ROUND(D123*Data!$C$35,0) &amp; ".0 " &amp; ROUND(E123*Data!$C$35,0) &amp; ".0")</f>
        <v>v -211.0 365.0 -807.0</v>
      </c>
      <c r="G123" s="9">
        <f t="shared" si="19"/>
        <v>20</v>
      </c>
      <c r="H123" s="9">
        <f t="shared" si="20"/>
        <v>2</v>
      </c>
      <c r="I123" s="9">
        <f t="shared" si="21"/>
        <v>6</v>
      </c>
      <c r="J123" s="9">
        <f t="shared" si="11"/>
        <v>8</v>
      </c>
      <c r="K123" s="9">
        <f t="shared" si="12"/>
        <v>12</v>
      </c>
      <c r="L123" s="9">
        <f t="shared" si="13"/>
        <v>14</v>
      </c>
      <c r="M123" s="10">
        <f t="shared" si="14"/>
        <v>19</v>
      </c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</row>
    <row r="124" spans="1:31" x14ac:dyDescent="0.25">
      <c r="A124" s="52" t="s">
        <v>331</v>
      </c>
      <c r="B124" s="9" t="str">
        <f t="shared" si="15"/>
        <v>v -63.0 109.0 -289.0</v>
      </c>
      <c r="C124" s="9">
        <f t="shared" si="16"/>
        <v>-63</v>
      </c>
      <c r="D124" s="9">
        <f t="shared" si="17"/>
        <v>109</v>
      </c>
      <c r="E124" s="9">
        <f t="shared" si="18"/>
        <v>-289</v>
      </c>
      <c r="F124" s="49" t="str">
        <f>IF(A124="","","v " &amp;ROUND(C124*Data!$C$35,0) &amp; ".0 " &amp; ROUND(D124*Data!$C$35,0) &amp; ".0 " &amp; ROUND(E124*Data!$C$35,0) &amp; ".0")</f>
        <v>v -211.0 365.0 -968.0</v>
      </c>
      <c r="G124" s="9">
        <f t="shared" si="19"/>
        <v>20</v>
      </c>
      <c r="H124" s="9">
        <f t="shared" si="20"/>
        <v>2</v>
      </c>
      <c r="I124" s="9">
        <f t="shared" si="21"/>
        <v>6</v>
      </c>
      <c r="J124" s="9">
        <f t="shared" si="11"/>
        <v>8</v>
      </c>
      <c r="K124" s="9">
        <f t="shared" si="12"/>
        <v>12</v>
      </c>
      <c r="L124" s="9">
        <f t="shared" si="13"/>
        <v>14</v>
      </c>
      <c r="M124" s="10">
        <f t="shared" si="14"/>
        <v>19</v>
      </c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</row>
    <row r="125" spans="1:31" x14ac:dyDescent="0.25">
      <c r="A125" s="52" t="s">
        <v>332</v>
      </c>
      <c r="B125" s="9" t="str">
        <f t="shared" si="15"/>
        <v>v -63.0 75.0 -289.0</v>
      </c>
      <c r="C125" s="9">
        <f t="shared" si="16"/>
        <v>-63</v>
      </c>
      <c r="D125" s="9">
        <f t="shared" si="17"/>
        <v>75</v>
      </c>
      <c r="E125" s="9">
        <f t="shared" si="18"/>
        <v>-289</v>
      </c>
      <c r="F125" s="49" t="str">
        <f>IF(A125="","","v " &amp;ROUND(C125*Data!$C$35,0) &amp; ".0 " &amp; ROUND(D125*Data!$C$35,0) &amp; ".0 " &amp; ROUND(E125*Data!$C$35,0) &amp; ".0")</f>
        <v>v -211.0 251.0 -968.0</v>
      </c>
      <c r="G125" s="9">
        <f t="shared" si="19"/>
        <v>19</v>
      </c>
      <c r="H125" s="9">
        <f t="shared" si="20"/>
        <v>2</v>
      </c>
      <c r="I125" s="9">
        <f t="shared" si="21"/>
        <v>6</v>
      </c>
      <c r="J125" s="9">
        <f t="shared" si="11"/>
        <v>8</v>
      </c>
      <c r="K125" s="9">
        <f t="shared" si="12"/>
        <v>11</v>
      </c>
      <c r="L125" s="9">
        <f t="shared" si="13"/>
        <v>13</v>
      </c>
      <c r="M125" s="10">
        <f t="shared" si="14"/>
        <v>18</v>
      </c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</row>
    <row r="126" spans="1:31" x14ac:dyDescent="0.25">
      <c r="A126" s="52" t="s">
        <v>333</v>
      </c>
      <c r="B126" s="9" t="str">
        <f t="shared" si="15"/>
        <v>v -63.0 82.0 -255.0</v>
      </c>
      <c r="C126" s="9">
        <f t="shared" si="16"/>
        <v>-63</v>
      </c>
      <c r="D126" s="9">
        <f t="shared" si="17"/>
        <v>82</v>
      </c>
      <c r="E126" s="9">
        <f t="shared" si="18"/>
        <v>-255</v>
      </c>
      <c r="F126" s="49" t="str">
        <f>IF(A126="","","v " &amp;ROUND(C126*Data!$C$35,0) &amp; ".0 " &amp; ROUND(D126*Data!$C$35,0) &amp; ".0 " &amp; ROUND(E126*Data!$C$35,0) &amp; ".0")</f>
        <v>v -211.0 275.0 -854.0</v>
      </c>
      <c r="G126" s="9">
        <f t="shared" si="19"/>
        <v>19</v>
      </c>
      <c r="H126" s="9">
        <f t="shared" si="20"/>
        <v>2</v>
      </c>
      <c r="I126" s="9">
        <f t="shared" si="21"/>
        <v>6</v>
      </c>
      <c r="J126" s="9">
        <f t="shared" si="11"/>
        <v>8</v>
      </c>
      <c r="K126" s="9">
        <f t="shared" si="12"/>
        <v>11</v>
      </c>
      <c r="L126" s="9">
        <f t="shared" si="13"/>
        <v>13</v>
      </c>
      <c r="M126" s="10">
        <f t="shared" si="14"/>
        <v>18</v>
      </c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</row>
    <row r="127" spans="1:31" x14ac:dyDescent="0.25">
      <c r="A127" s="52" t="s">
        <v>334</v>
      </c>
      <c r="B127" s="9" t="str">
        <f t="shared" si="15"/>
        <v>v -63.0 87.0 -255.0</v>
      </c>
      <c r="C127" s="9">
        <f t="shared" si="16"/>
        <v>-63</v>
      </c>
      <c r="D127" s="9">
        <f t="shared" si="17"/>
        <v>87</v>
      </c>
      <c r="E127" s="9">
        <f t="shared" si="18"/>
        <v>-255</v>
      </c>
      <c r="F127" s="49" t="str">
        <f>IF(A127="","","v " &amp;ROUND(C127*Data!$C$35,0) &amp; ".0 " &amp; ROUND(D127*Data!$C$35,0) &amp; ".0 " &amp; ROUND(E127*Data!$C$35,0) &amp; ".0")</f>
        <v>v -211.0 291.0 -854.0</v>
      </c>
      <c r="G127" s="9">
        <f t="shared" si="19"/>
        <v>19</v>
      </c>
      <c r="H127" s="9">
        <f t="shared" si="20"/>
        <v>2</v>
      </c>
      <c r="I127" s="9">
        <f t="shared" si="21"/>
        <v>6</v>
      </c>
      <c r="J127" s="9">
        <f t="shared" si="11"/>
        <v>8</v>
      </c>
      <c r="K127" s="9">
        <f t="shared" si="12"/>
        <v>11</v>
      </c>
      <c r="L127" s="9">
        <f t="shared" si="13"/>
        <v>13</v>
      </c>
      <c r="M127" s="10">
        <f t="shared" si="14"/>
        <v>18</v>
      </c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</row>
    <row r="128" spans="1:31" x14ac:dyDescent="0.25">
      <c r="A128" s="52" t="s">
        <v>335</v>
      </c>
      <c r="B128" s="9" t="str">
        <f t="shared" si="15"/>
        <v>v -63.0 87.0 -276.0</v>
      </c>
      <c r="C128" s="9">
        <f t="shared" si="16"/>
        <v>-63</v>
      </c>
      <c r="D128" s="9">
        <f t="shared" si="17"/>
        <v>87</v>
      </c>
      <c r="E128" s="9">
        <f t="shared" si="18"/>
        <v>-276</v>
      </c>
      <c r="F128" s="49" t="str">
        <f>IF(A128="","","v " &amp;ROUND(C128*Data!$C$35,0) &amp; ".0 " &amp; ROUND(D128*Data!$C$35,0) &amp; ".0 " &amp; ROUND(E128*Data!$C$35,0) &amp; ".0")</f>
        <v>v -211.0 291.0 -925.0</v>
      </c>
      <c r="G128" s="9">
        <f t="shared" si="19"/>
        <v>19</v>
      </c>
      <c r="H128" s="9">
        <f t="shared" si="20"/>
        <v>2</v>
      </c>
      <c r="I128" s="9">
        <f t="shared" si="21"/>
        <v>6</v>
      </c>
      <c r="J128" s="9">
        <f t="shared" si="11"/>
        <v>8</v>
      </c>
      <c r="K128" s="9">
        <f t="shared" si="12"/>
        <v>11</v>
      </c>
      <c r="L128" s="9">
        <f t="shared" si="13"/>
        <v>13</v>
      </c>
      <c r="M128" s="10">
        <f t="shared" si="14"/>
        <v>18</v>
      </c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</row>
    <row r="129" spans="1:31" x14ac:dyDescent="0.25">
      <c r="A129" s="52" t="s">
        <v>336</v>
      </c>
      <c r="B129" s="9" t="str">
        <f t="shared" si="15"/>
        <v>v -63.0 82.0 -276.0</v>
      </c>
      <c r="C129" s="9">
        <f t="shared" si="16"/>
        <v>-63</v>
      </c>
      <c r="D129" s="9">
        <f t="shared" si="17"/>
        <v>82</v>
      </c>
      <c r="E129" s="9">
        <f t="shared" si="18"/>
        <v>-276</v>
      </c>
      <c r="F129" s="49" t="str">
        <f>IF(A129="","","v " &amp;ROUND(C129*Data!$C$35,0) &amp; ".0 " &amp; ROUND(D129*Data!$C$35,0) &amp; ".0 " &amp; ROUND(E129*Data!$C$35,0) &amp; ".0")</f>
        <v>v -211.0 275.0 -925.0</v>
      </c>
      <c r="G129" s="9">
        <f t="shared" si="19"/>
        <v>19</v>
      </c>
      <c r="H129" s="9">
        <f t="shared" si="20"/>
        <v>2</v>
      </c>
      <c r="I129" s="9">
        <f t="shared" si="21"/>
        <v>6</v>
      </c>
      <c r="J129" s="9">
        <f t="shared" si="11"/>
        <v>8</v>
      </c>
      <c r="K129" s="9">
        <f t="shared" si="12"/>
        <v>11</v>
      </c>
      <c r="L129" s="9">
        <f t="shared" si="13"/>
        <v>13</v>
      </c>
      <c r="M129" s="10">
        <f t="shared" si="14"/>
        <v>18</v>
      </c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</row>
    <row r="130" spans="1:31" x14ac:dyDescent="0.25">
      <c r="A130" s="52" t="s">
        <v>337</v>
      </c>
      <c r="B130" s="9" t="str">
        <f t="shared" si="15"/>
        <v>v -63.0 82.0 -263.0</v>
      </c>
      <c r="C130" s="9">
        <f t="shared" si="16"/>
        <v>-63</v>
      </c>
      <c r="D130" s="9">
        <f t="shared" si="17"/>
        <v>82</v>
      </c>
      <c r="E130" s="9">
        <f t="shared" si="18"/>
        <v>-263</v>
      </c>
      <c r="F130" s="49" t="str">
        <f>IF(A130="","","v " &amp;ROUND(C130*Data!$C$35,0) &amp; ".0 " &amp; ROUND(D130*Data!$C$35,0) &amp; ".0 " &amp; ROUND(E130*Data!$C$35,0) &amp; ".0")</f>
        <v>v -211.0 275.0 -881.0</v>
      </c>
      <c r="G130" s="9">
        <f t="shared" si="19"/>
        <v>19</v>
      </c>
      <c r="H130" s="9">
        <f t="shared" si="20"/>
        <v>2</v>
      </c>
      <c r="I130" s="9">
        <f t="shared" si="21"/>
        <v>6</v>
      </c>
      <c r="J130" s="9">
        <f t="shared" ref="J130:J193" si="22">SEARCH(" ",B130,H130+1)</f>
        <v>8</v>
      </c>
      <c r="K130" s="9">
        <f t="shared" ref="K130:K193" si="23">SEARCH(".",B130,I130+1)</f>
        <v>11</v>
      </c>
      <c r="L130" s="9">
        <f t="shared" ref="L130:L193" si="24">SEARCH(" ",B130,J130+1)</f>
        <v>13</v>
      </c>
      <c r="M130" s="10">
        <f t="shared" ref="M130:M193" si="25">SEARCH(".",B130,K130+1)</f>
        <v>18</v>
      </c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</row>
    <row r="131" spans="1:31" x14ac:dyDescent="0.25">
      <c r="A131" s="52" t="s">
        <v>338</v>
      </c>
      <c r="B131" s="9" t="str">
        <f t="shared" ref="B131:B194" si="26">TRIM(A131)</f>
        <v>v -63.0 106.0 -263.0</v>
      </c>
      <c r="C131" s="9">
        <f t="shared" ref="C131:C194" si="27">IF(A131="","",VALUE(RIGHT(LEFT(B131,I131-1),LEN(LEFT(B131,I131-1))-H131)))</f>
        <v>-63</v>
      </c>
      <c r="D131" s="9">
        <f t="shared" ref="D131:D194" si="28">IF(A131="","",VALUE(RIGHT(LEFT(B131,K131-1),LEN(LEFT(B131,K131-1))-J131)))</f>
        <v>106</v>
      </c>
      <c r="E131" s="9">
        <f t="shared" ref="E131:E194" si="29">IF(A131="","",VALUE(RIGHT(LEFT(B131,M131-1),LEN(LEFT(B131,M131-1))-L131)))</f>
        <v>-263</v>
      </c>
      <c r="F131" s="49" t="str">
        <f>IF(A131="","","v " &amp;ROUND(C131*Data!$C$35,0) &amp; ".0 " &amp; ROUND(D131*Data!$C$35,0) &amp; ".0 " &amp; ROUND(E131*Data!$C$35,0) &amp; ".0")</f>
        <v>v -211.0 355.0 -881.0</v>
      </c>
      <c r="G131" s="9">
        <f t="shared" ref="G131:G194" si="30">LEN(B131)</f>
        <v>20</v>
      </c>
      <c r="H131" s="9">
        <f t="shared" ref="H131:H194" si="31">SEARCH(" ",B131)</f>
        <v>2</v>
      </c>
      <c r="I131" s="9">
        <f t="shared" ref="I131:I194" si="32">SEARCH(".",B131)</f>
        <v>6</v>
      </c>
      <c r="J131" s="9">
        <f t="shared" si="22"/>
        <v>8</v>
      </c>
      <c r="K131" s="9">
        <f t="shared" si="23"/>
        <v>12</v>
      </c>
      <c r="L131" s="9">
        <f t="shared" si="24"/>
        <v>14</v>
      </c>
      <c r="M131" s="10">
        <f t="shared" si="25"/>
        <v>19</v>
      </c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</row>
    <row r="132" spans="1:31" x14ac:dyDescent="0.25">
      <c r="A132" s="52" t="s">
        <v>339</v>
      </c>
      <c r="B132" s="9" t="str">
        <f t="shared" si="26"/>
        <v>v -63.0 106.0 -268.0</v>
      </c>
      <c r="C132" s="9">
        <f t="shared" si="27"/>
        <v>-63</v>
      </c>
      <c r="D132" s="9">
        <f t="shared" si="28"/>
        <v>106</v>
      </c>
      <c r="E132" s="9">
        <f t="shared" si="29"/>
        <v>-268</v>
      </c>
      <c r="F132" s="49" t="str">
        <f>IF(A132="","","v " &amp;ROUND(C132*Data!$C$35,0) &amp; ".0 " &amp; ROUND(D132*Data!$C$35,0) &amp; ".0 " &amp; ROUND(E132*Data!$C$35,0) &amp; ".0")</f>
        <v>v -211.0 355.0 -898.0</v>
      </c>
      <c r="G132" s="9">
        <f t="shared" si="30"/>
        <v>20</v>
      </c>
      <c r="H132" s="9">
        <f t="shared" si="31"/>
        <v>2</v>
      </c>
      <c r="I132" s="9">
        <f t="shared" si="32"/>
        <v>6</v>
      </c>
      <c r="J132" s="9">
        <f t="shared" si="22"/>
        <v>8</v>
      </c>
      <c r="K132" s="9">
        <f t="shared" si="23"/>
        <v>12</v>
      </c>
      <c r="L132" s="9">
        <f t="shared" si="24"/>
        <v>14</v>
      </c>
      <c r="M132" s="10">
        <f t="shared" si="25"/>
        <v>19</v>
      </c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</row>
    <row r="133" spans="1:31" x14ac:dyDescent="0.25">
      <c r="A133" s="52" t="s">
        <v>340</v>
      </c>
      <c r="B133" s="9" t="str">
        <f t="shared" si="26"/>
        <v>v -63.0 82.0 -268.0</v>
      </c>
      <c r="C133" s="9">
        <f t="shared" si="27"/>
        <v>-63</v>
      </c>
      <c r="D133" s="9">
        <f t="shared" si="28"/>
        <v>82</v>
      </c>
      <c r="E133" s="9">
        <f t="shared" si="29"/>
        <v>-268</v>
      </c>
      <c r="F133" s="49" t="str">
        <f>IF(A133="","","v " &amp;ROUND(C133*Data!$C$35,0) &amp; ".0 " &amp; ROUND(D133*Data!$C$35,0) &amp; ".0 " &amp; ROUND(E133*Data!$C$35,0) &amp; ".0")</f>
        <v>v -211.0 275.0 -898.0</v>
      </c>
      <c r="G133" s="9">
        <f t="shared" si="30"/>
        <v>19</v>
      </c>
      <c r="H133" s="9">
        <f t="shared" si="31"/>
        <v>2</v>
      </c>
      <c r="I133" s="9">
        <f t="shared" si="32"/>
        <v>6</v>
      </c>
      <c r="J133" s="9">
        <f t="shared" si="22"/>
        <v>8</v>
      </c>
      <c r="K133" s="9">
        <f t="shared" si="23"/>
        <v>11</v>
      </c>
      <c r="L133" s="9">
        <f t="shared" si="24"/>
        <v>13</v>
      </c>
      <c r="M133" s="10">
        <f t="shared" si="25"/>
        <v>18</v>
      </c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</row>
    <row r="134" spans="1:31" x14ac:dyDescent="0.25">
      <c r="A134" s="52" t="s">
        <v>341</v>
      </c>
      <c r="B134" s="9" t="str">
        <f t="shared" si="26"/>
        <v>v -63.0 101.0 -258.0</v>
      </c>
      <c r="C134" s="9">
        <f t="shared" si="27"/>
        <v>-63</v>
      </c>
      <c r="D134" s="9">
        <f t="shared" si="28"/>
        <v>101</v>
      </c>
      <c r="E134" s="9">
        <f t="shared" si="29"/>
        <v>-258</v>
      </c>
      <c r="F134" s="49" t="str">
        <f>IF(A134="","","v " &amp;ROUND(C134*Data!$C$35,0) &amp; ".0 " &amp; ROUND(D134*Data!$C$35,0) &amp; ".0 " &amp; ROUND(E134*Data!$C$35,0) &amp; ".0")</f>
        <v>v -211.0 338.0 -864.0</v>
      </c>
      <c r="G134" s="9">
        <f t="shared" si="30"/>
        <v>20</v>
      </c>
      <c r="H134" s="9">
        <f t="shared" si="31"/>
        <v>2</v>
      </c>
      <c r="I134" s="9">
        <f t="shared" si="32"/>
        <v>6</v>
      </c>
      <c r="J134" s="9">
        <f t="shared" si="22"/>
        <v>8</v>
      </c>
      <c r="K134" s="9">
        <f t="shared" si="23"/>
        <v>12</v>
      </c>
      <c r="L134" s="9">
        <f t="shared" si="24"/>
        <v>14</v>
      </c>
      <c r="M134" s="10">
        <f t="shared" si="25"/>
        <v>19</v>
      </c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</row>
    <row r="135" spans="1:31" x14ac:dyDescent="0.25">
      <c r="A135" s="52" t="s">
        <v>342</v>
      </c>
      <c r="B135" s="9" t="str">
        <f t="shared" si="26"/>
        <v>v -63.0 101.0 -263.0</v>
      </c>
      <c r="C135" s="9">
        <f t="shared" si="27"/>
        <v>-63</v>
      </c>
      <c r="D135" s="9">
        <f t="shared" si="28"/>
        <v>101</v>
      </c>
      <c r="E135" s="9">
        <f t="shared" si="29"/>
        <v>-263</v>
      </c>
      <c r="F135" s="49" t="str">
        <f>IF(A135="","","v " &amp;ROUND(C135*Data!$C$35,0) &amp; ".0 " &amp; ROUND(D135*Data!$C$35,0) &amp; ".0 " &amp; ROUND(E135*Data!$C$35,0) &amp; ".0")</f>
        <v>v -211.0 338.0 -881.0</v>
      </c>
      <c r="G135" s="9">
        <f t="shared" si="30"/>
        <v>20</v>
      </c>
      <c r="H135" s="9">
        <f t="shared" si="31"/>
        <v>2</v>
      </c>
      <c r="I135" s="9">
        <f t="shared" si="32"/>
        <v>6</v>
      </c>
      <c r="J135" s="9">
        <f t="shared" si="22"/>
        <v>8</v>
      </c>
      <c r="K135" s="9">
        <f t="shared" si="23"/>
        <v>12</v>
      </c>
      <c r="L135" s="9">
        <f t="shared" si="24"/>
        <v>14</v>
      </c>
      <c r="M135" s="10">
        <f t="shared" si="25"/>
        <v>19</v>
      </c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</row>
    <row r="136" spans="1:31" x14ac:dyDescent="0.25">
      <c r="A136" s="52" t="s">
        <v>343</v>
      </c>
      <c r="B136" s="9" t="str">
        <f t="shared" si="26"/>
        <v>v 63.0 75.0 -289.0</v>
      </c>
      <c r="C136" s="9">
        <f t="shared" si="27"/>
        <v>63</v>
      </c>
      <c r="D136" s="9">
        <f t="shared" si="28"/>
        <v>75</v>
      </c>
      <c r="E136" s="9">
        <f t="shared" si="29"/>
        <v>-289</v>
      </c>
      <c r="F136" s="49" t="str">
        <f>IF(A136="","","v " &amp;ROUND(C136*Data!$C$35,0) &amp; ".0 " &amp; ROUND(D136*Data!$C$35,0) &amp; ".0 " &amp; ROUND(E136*Data!$C$35,0) &amp; ".0")</f>
        <v>v 211.0 251.0 -968.0</v>
      </c>
      <c r="G136" s="9">
        <f t="shared" si="30"/>
        <v>18</v>
      </c>
      <c r="H136" s="9">
        <f t="shared" si="31"/>
        <v>2</v>
      </c>
      <c r="I136" s="9">
        <f t="shared" si="32"/>
        <v>5</v>
      </c>
      <c r="J136" s="9">
        <f t="shared" si="22"/>
        <v>7</v>
      </c>
      <c r="K136" s="9">
        <f t="shared" si="23"/>
        <v>10</v>
      </c>
      <c r="L136" s="9">
        <f t="shared" si="24"/>
        <v>12</v>
      </c>
      <c r="M136" s="10">
        <f t="shared" si="25"/>
        <v>17</v>
      </c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</row>
    <row r="137" spans="1:31" x14ac:dyDescent="0.25">
      <c r="A137" s="52" t="s">
        <v>344</v>
      </c>
      <c r="B137" s="9" t="str">
        <f t="shared" si="26"/>
        <v>v 63.0 109.0 -289.0</v>
      </c>
      <c r="C137" s="9">
        <f t="shared" si="27"/>
        <v>63</v>
      </c>
      <c r="D137" s="9">
        <f t="shared" si="28"/>
        <v>109</v>
      </c>
      <c r="E137" s="9">
        <f t="shared" si="29"/>
        <v>-289</v>
      </c>
      <c r="F137" s="49" t="str">
        <f>IF(A137="","","v " &amp;ROUND(C137*Data!$C$35,0) &amp; ".0 " &amp; ROUND(D137*Data!$C$35,0) &amp; ".0 " &amp; ROUND(E137*Data!$C$35,0) &amp; ".0")</f>
        <v>v 211.0 365.0 -968.0</v>
      </c>
      <c r="G137" s="9">
        <f t="shared" si="30"/>
        <v>19</v>
      </c>
      <c r="H137" s="9">
        <f t="shared" si="31"/>
        <v>2</v>
      </c>
      <c r="I137" s="9">
        <f t="shared" si="32"/>
        <v>5</v>
      </c>
      <c r="J137" s="9">
        <f t="shared" si="22"/>
        <v>7</v>
      </c>
      <c r="K137" s="9">
        <f t="shared" si="23"/>
        <v>11</v>
      </c>
      <c r="L137" s="9">
        <f t="shared" si="24"/>
        <v>13</v>
      </c>
      <c r="M137" s="10">
        <f t="shared" si="25"/>
        <v>18</v>
      </c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</row>
    <row r="138" spans="1:31" x14ac:dyDescent="0.25">
      <c r="A138" s="52" t="s">
        <v>345</v>
      </c>
      <c r="B138" s="9" t="str">
        <f t="shared" si="26"/>
        <v>v 63.0 109.0 -241.0</v>
      </c>
      <c r="C138" s="9">
        <f t="shared" si="27"/>
        <v>63</v>
      </c>
      <c r="D138" s="9">
        <f t="shared" si="28"/>
        <v>109</v>
      </c>
      <c r="E138" s="9">
        <f t="shared" si="29"/>
        <v>-241</v>
      </c>
      <c r="F138" s="49" t="str">
        <f>IF(A138="","","v " &amp;ROUND(C138*Data!$C$35,0) &amp; ".0 " &amp; ROUND(D138*Data!$C$35,0) &amp; ".0 " &amp; ROUND(E138*Data!$C$35,0) &amp; ".0")</f>
        <v>v 211.0 365.0 -807.0</v>
      </c>
      <c r="G138" s="9">
        <f t="shared" si="30"/>
        <v>19</v>
      </c>
      <c r="H138" s="9">
        <f t="shared" si="31"/>
        <v>2</v>
      </c>
      <c r="I138" s="9">
        <f t="shared" si="32"/>
        <v>5</v>
      </c>
      <c r="J138" s="9">
        <f t="shared" si="22"/>
        <v>7</v>
      </c>
      <c r="K138" s="9">
        <f t="shared" si="23"/>
        <v>11</v>
      </c>
      <c r="L138" s="9">
        <f t="shared" si="24"/>
        <v>13</v>
      </c>
      <c r="M138" s="10">
        <f t="shared" si="25"/>
        <v>18</v>
      </c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</row>
    <row r="139" spans="1:31" x14ac:dyDescent="0.25">
      <c r="A139" s="52" t="s">
        <v>346</v>
      </c>
      <c r="B139" s="9" t="str">
        <f t="shared" si="26"/>
        <v>v 63.0 75.0 -241.0</v>
      </c>
      <c r="C139" s="9">
        <f t="shared" si="27"/>
        <v>63</v>
      </c>
      <c r="D139" s="9">
        <f t="shared" si="28"/>
        <v>75</v>
      </c>
      <c r="E139" s="9">
        <f t="shared" si="29"/>
        <v>-241</v>
      </c>
      <c r="F139" s="49" t="str">
        <f>IF(A139="","","v " &amp;ROUND(C139*Data!$C$35,0) &amp; ".0 " &amp; ROUND(D139*Data!$C$35,0) &amp; ".0 " &amp; ROUND(E139*Data!$C$35,0) &amp; ".0")</f>
        <v>v 211.0 251.0 -807.0</v>
      </c>
      <c r="G139" s="9">
        <f t="shared" si="30"/>
        <v>18</v>
      </c>
      <c r="H139" s="9">
        <f t="shared" si="31"/>
        <v>2</v>
      </c>
      <c r="I139" s="9">
        <f t="shared" si="32"/>
        <v>5</v>
      </c>
      <c r="J139" s="9">
        <f t="shared" si="22"/>
        <v>7</v>
      </c>
      <c r="K139" s="9">
        <f t="shared" si="23"/>
        <v>10</v>
      </c>
      <c r="L139" s="9">
        <f t="shared" si="24"/>
        <v>12</v>
      </c>
      <c r="M139" s="10">
        <f t="shared" si="25"/>
        <v>17</v>
      </c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</row>
    <row r="140" spans="1:31" x14ac:dyDescent="0.25">
      <c r="A140" s="52" t="s">
        <v>347</v>
      </c>
      <c r="B140" s="9" t="str">
        <f t="shared" si="26"/>
        <v>v 63.0 82.0 -276.0</v>
      </c>
      <c r="C140" s="9">
        <f t="shared" si="27"/>
        <v>63</v>
      </c>
      <c r="D140" s="9">
        <f t="shared" si="28"/>
        <v>82</v>
      </c>
      <c r="E140" s="9">
        <f t="shared" si="29"/>
        <v>-276</v>
      </c>
      <c r="F140" s="49" t="str">
        <f>IF(A140="","","v " &amp;ROUND(C140*Data!$C$35,0) &amp; ".0 " &amp; ROUND(D140*Data!$C$35,0) &amp; ".0 " &amp; ROUND(E140*Data!$C$35,0) &amp; ".0")</f>
        <v>v 211.0 275.0 -925.0</v>
      </c>
      <c r="G140" s="9">
        <f t="shared" si="30"/>
        <v>18</v>
      </c>
      <c r="H140" s="9">
        <f t="shared" si="31"/>
        <v>2</v>
      </c>
      <c r="I140" s="9">
        <f t="shared" si="32"/>
        <v>5</v>
      </c>
      <c r="J140" s="9">
        <f t="shared" si="22"/>
        <v>7</v>
      </c>
      <c r="K140" s="9">
        <f t="shared" si="23"/>
        <v>10</v>
      </c>
      <c r="L140" s="9">
        <f t="shared" si="24"/>
        <v>12</v>
      </c>
      <c r="M140" s="10">
        <f t="shared" si="25"/>
        <v>17</v>
      </c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</row>
    <row r="141" spans="1:31" x14ac:dyDescent="0.25">
      <c r="A141" s="52" t="s">
        <v>348</v>
      </c>
      <c r="B141" s="9" t="str">
        <f t="shared" si="26"/>
        <v>v 63.0 87.0 -276.0</v>
      </c>
      <c r="C141" s="9">
        <f t="shared" si="27"/>
        <v>63</v>
      </c>
      <c r="D141" s="9">
        <f t="shared" si="28"/>
        <v>87</v>
      </c>
      <c r="E141" s="9">
        <f t="shared" si="29"/>
        <v>-276</v>
      </c>
      <c r="F141" s="49" t="str">
        <f>IF(A141="","","v " &amp;ROUND(C141*Data!$C$35,0) &amp; ".0 " &amp; ROUND(D141*Data!$C$35,0) &amp; ".0 " &amp; ROUND(E141*Data!$C$35,0) &amp; ".0")</f>
        <v>v 211.0 291.0 -925.0</v>
      </c>
      <c r="G141" s="9">
        <f t="shared" si="30"/>
        <v>18</v>
      </c>
      <c r="H141" s="9">
        <f t="shared" si="31"/>
        <v>2</v>
      </c>
      <c r="I141" s="9">
        <f t="shared" si="32"/>
        <v>5</v>
      </c>
      <c r="J141" s="9">
        <f t="shared" si="22"/>
        <v>7</v>
      </c>
      <c r="K141" s="9">
        <f t="shared" si="23"/>
        <v>10</v>
      </c>
      <c r="L141" s="9">
        <f t="shared" si="24"/>
        <v>12</v>
      </c>
      <c r="M141" s="10">
        <f t="shared" si="25"/>
        <v>17</v>
      </c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</row>
    <row r="142" spans="1:31" x14ac:dyDescent="0.25">
      <c r="A142" s="52" t="s">
        <v>349</v>
      </c>
      <c r="B142" s="9" t="str">
        <f t="shared" si="26"/>
        <v>v 63.0 87.0 -255.0</v>
      </c>
      <c r="C142" s="9">
        <f t="shared" si="27"/>
        <v>63</v>
      </c>
      <c r="D142" s="9">
        <f t="shared" si="28"/>
        <v>87</v>
      </c>
      <c r="E142" s="9">
        <f t="shared" si="29"/>
        <v>-255</v>
      </c>
      <c r="F142" s="49" t="str">
        <f>IF(A142="","","v " &amp;ROUND(C142*Data!$C$35,0) &amp; ".0 " &amp; ROUND(D142*Data!$C$35,0) &amp; ".0 " &amp; ROUND(E142*Data!$C$35,0) &amp; ".0")</f>
        <v>v 211.0 291.0 -854.0</v>
      </c>
      <c r="G142" s="9">
        <f t="shared" si="30"/>
        <v>18</v>
      </c>
      <c r="H142" s="9">
        <f t="shared" si="31"/>
        <v>2</v>
      </c>
      <c r="I142" s="9">
        <f t="shared" si="32"/>
        <v>5</v>
      </c>
      <c r="J142" s="9">
        <f t="shared" si="22"/>
        <v>7</v>
      </c>
      <c r="K142" s="9">
        <f t="shared" si="23"/>
        <v>10</v>
      </c>
      <c r="L142" s="9">
        <f t="shared" si="24"/>
        <v>12</v>
      </c>
      <c r="M142" s="10">
        <f t="shared" si="25"/>
        <v>17</v>
      </c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</row>
    <row r="143" spans="1:31" x14ac:dyDescent="0.25">
      <c r="A143" s="52" t="s">
        <v>350</v>
      </c>
      <c r="B143" s="9" t="str">
        <f t="shared" si="26"/>
        <v>v 63.0 82.0 -255.0</v>
      </c>
      <c r="C143" s="9">
        <f t="shared" si="27"/>
        <v>63</v>
      </c>
      <c r="D143" s="9">
        <f t="shared" si="28"/>
        <v>82</v>
      </c>
      <c r="E143" s="9">
        <f t="shared" si="29"/>
        <v>-255</v>
      </c>
      <c r="F143" s="49" t="str">
        <f>IF(A143="","","v " &amp;ROUND(C143*Data!$C$35,0) &amp; ".0 " &amp; ROUND(D143*Data!$C$35,0) &amp; ".0 " &amp; ROUND(E143*Data!$C$35,0) &amp; ".0")</f>
        <v>v 211.0 275.0 -854.0</v>
      </c>
      <c r="G143" s="9">
        <f t="shared" si="30"/>
        <v>18</v>
      </c>
      <c r="H143" s="9">
        <f t="shared" si="31"/>
        <v>2</v>
      </c>
      <c r="I143" s="9">
        <f t="shared" si="32"/>
        <v>5</v>
      </c>
      <c r="J143" s="9">
        <f t="shared" si="22"/>
        <v>7</v>
      </c>
      <c r="K143" s="9">
        <f t="shared" si="23"/>
        <v>10</v>
      </c>
      <c r="L143" s="9">
        <f t="shared" si="24"/>
        <v>12</v>
      </c>
      <c r="M143" s="10">
        <f t="shared" si="25"/>
        <v>17</v>
      </c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</row>
    <row r="144" spans="1:31" x14ac:dyDescent="0.25">
      <c r="A144" s="52" t="s">
        <v>351</v>
      </c>
      <c r="B144" s="9" t="str">
        <f t="shared" si="26"/>
        <v>v 63.0 82.0 -268.0</v>
      </c>
      <c r="C144" s="9">
        <f t="shared" si="27"/>
        <v>63</v>
      </c>
      <c r="D144" s="9">
        <f t="shared" si="28"/>
        <v>82</v>
      </c>
      <c r="E144" s="9">
        <f t="shared" si="29"/>
        <v>-268</v>
      </c>
      <c r="F144" s="49" t="str">
        <f>IF(A144="","","v " &amp;ROUND(C144*Data!$C$35,0) &amp; ".0 " &amp; ROUND(D144*Data!$C$35,0) &amp; ".0 " &amp; ROUND(E144*Data!$C$35,0) &amp; ".0")</f>
        <v>v 211.0 275.0 -898.0</v>
      </c>
      <c r="G144" s="9">
        <f t="shared" si="30"/>
        <v>18</v>
      </c>
      <c r="H144" s="9">
        <f t="shared" si="31"/>
        <v>2</v>
      </c>
      <c r="I144" s="9">
        <f t="shared" si="32"/>
        <v>5</v>
      </c>
      <c r="J144" s="9">
        <f t="shared" si="22"/>
        <v>7</v>
      </c>
      <c r="K144" s="9">
        <f t="shared" si="23"/>
        <v>10</v>
      </c>
      <c r="L144" s="9">
        <f t="shared" si="24"/>
        <v>12</v>
      </c>
      <c r="M144" s="10">
        <f t="shared" si="25"/>
        <v>17</v>
      </c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</row>
    <row r="145" spans="1:31" x14ac:dyDescent="0.25">
      <c r="A145" s="52" t="s">
        <v>352</v>
      </c>
      <c r="B145" s="9" t="str">
        <f t="shared" si="26"/>
        <v>v 63.0 106.0 -268.0</v>
      </c>
      <c r="C145" s="9">
        <f t="shared" si="27"/>
        <v>63</v>
      </c>
      <c r="D145" s="9">
        <f t="shared" si="28"/>
        <v>106</v>
      </c>
      <c r="E145" s="9">
        <f t="shared" si="29"/>
        <v>-268</v>
      </c>
      <c r="F145" s="49" t="str">
        <f>IF(A145="","","v " &amp;ROUND(C145*Data!$C$35,0) &amp; ".0 " &amp; ROUND(D145*Data!$C$35,0) &amp; ".0 " &amp; ROUND(E145*Data!$C$35,0) &amp; ".0")</f>
        <v>v 211.0 355.0 -898.0</v>
      </c>
      <c r="G145" s="9">
        <f t="shared" si="30"/>
        <v>19</v>
      </c>
      <c r="H145" s="9">
        <f t="shared" si="31"/>
        <v>2</v>
      </c>
      <c r="I145" s="9">
        <f t="shared" si="32"/>
        <v>5</v>
      </c>
      <c r="J145" s="9">
        <f t="shared" si="22"/>
        <v>7</v>
      </c>
      <c r="K145" s="9">
        <f t="shared" si="23"/>
        <v>11</v>
      </c>
      <c r="L145" s="9">
        <f t="shared" si="24"/>
        <v>13</v>
      </c>
      <c r="M145" s="10">
        <f t="shared" si="25"/>
        <v>18</v>
      </c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</row>
    <row r="146" spans="1:31" x14ac:dyDescent="0.25">
      <c r="A146" s="52" t="s">
        <v>353</v>
      </c>
      <c r="B146" s="9" t="str">
        <f t="shared" si="26"/>
        <v>v 63.0 106.0 -263.0</v>
      </c>
      <c r="C146" s="9">
        <f t="shared" si="27"/>
        <v>63</v>
      </c>
      <c r="D146" s="9">
        <f t="shared" si="28"/>
        <v>106</v>
      </c>
      <c r="E146" s="9">
        <f t="shared" si="29"/>
        <v>-263</v>
      </c>
      <c r="F146" s="49" t="str">
        <f>IF(A146="","","v " &amp;ROUND(C146*Data!$C$35,0) &amp; ".0 " &amp; ROUND(D146*Data!$C$35,0) &amp; ".0 " &amp; ROUND(E146*Data!$C$35,0) &amp; ".0")</f>
        <v>v 211.0 355.0 -881.0</v>
      </c>
      <c r="G146" s="9">
        <f t="shared" si="30"/>
        <v>19</v>
      </c>
      <c r="H146" s="9">
        <f t="shared" si="31"/>
        <v>2</v>
      </c>
      <c r="I146" s="9">
        <f t="shared" si="32"/>
        <v>5</v>
      </c>
      <c r="J146" s="9">
        <f t="shared" si="22"/>
        <v>7</v>
      </c>
      <c r="K146" s="9">
        <f t="shared" si="23"/>
        <v>11</v>
      </c>
      <c r="L146" s="9">
        <f t="shared" si="24"/>
        <v>13</v>
      </c>
      <c r="M146" s="10">
        <f t="shared" si="25"/>
        <v>18</v>
      </c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</row>
    <row r="147" spans="1:31" x14ac:dyDescent="0.25">
      <c r="A147" s="52" t="s">
        <v>354</v>
      </c>
      <c r="B147" s="9" t="str">
        <f t="shared" si="26"/>
        <v>v 63.0 82.0 -263.0</v>
      </c>
      <c r="C147" s="9">
        <f t="shared" si="27"/>
        <v>63</v>
      </c>
      <c r="D147" s="9">
        <f t="shared" si="28"/>
        <v>82</v>
      </c>
      <c r="E147" s="9">
        <f t="shared" si="29"/>
        <v>-263</v>
      </c>
      <c r="F147" s="49" t="str">
        <f>IF(A147="","","v " &amp;ROUND(C147*Data!$C$35,0) &amp; ".0 " &amp; ROUND(D147*Data!$C$35,0) &amp; ".0 " &amp; ROUND(E147*Data!$C$35,0) &amp; ".0")</f>
        <v>v 211.0 275.0 -881.0</v>
      </c>
      <c r="G147" s="9">
        <f t="shared" si="30"/>
        <v>18</v>
      </c>
      <c r="H147" s="9">
        <f t="shared" si="31"/>
        <v>2</v>
      </c>
      <c r="I147" s="9">
        <f t="shared" si="32"/>
        <v>5</v>
      </c>
      <c r="J147" s="9">
        <f t="shared" si="22"/>
        <v>7</v>
      </c>
      <c r="K147" s="9">
        <f t="shared" si="23"/>
        <v>10</v>
      </c>
      <c r="L147" s="9">
        <f t="shared" si="24"/>
        <v>12</v>
      </c>
      <c r="M147" s="10">
        <f t="shared" si="25"/>
        <v>17</v>
      </c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</row>
    <row r="148" spans="1:31" x14ac:dyDescent="0.25">
      <c r="A148" s="52" t="s">
        <v>355</v>
      </c>
      <c r="B148" s="9" t="str">
        <f t="shared" si="26"/>
        <v>v 63.0 101.0 -273.0</v>
      </c>
      <c r="C148" s="9">
        <f t="shared" si="27"/>
        <v>63</v>
      </c>
      <c r="D148" s="9">
        <f t="shared" si="28"/>
        <v>101</v>
      </c>
      <c r="E148" s="9">
        <f t="shared" si="29"/>
        <v>-273</v>
      </c>
      <c r="F148" s="49" t="str">
        <f>IF(A148="","","v " &amp;ROUND(C148*Data!$C$35,0) &amp; ".0 " &amp; ROUND(D148*Data!$C$35,0) &amp; ".0 " &amp; ROUND(E148*Data!$C$35,0) &amp; ".0")</f>
        <v>v 211.0 338.0 -915.0</v>
      </c>
      <c r="G148" s="9">
        <f t="shared" si="30"/>
        <v>19</v>
      </c>
      <c r="H148" s="9">
        <f t="shared" si="31"/>
        <v>2</v>
      </c>
      <c r="I148" s="9">
        <f t="shared" si="32"/>
        <v>5</v>
      </c>
      <c r="J148" s="9">
        <f t="shared" si="22"/>
        <v>7</v>
      </c>
      <c r="K148" s="9">
        <f t="shared" si="23"/>
        <v>11</v>
      </c>
      <c r="L148" s="9">
        <f t="shared" si="24"/>
        <v>13</v>
      </c>
      <c r="M148" s="10">
        <f t="shared" si="25"/>
        <v>18</v>
      </c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</row>
    <row r="149" spans="1:31" x14ac:dyDescent="0.25">
      <c r="A149" s="52" t="s">
        <v>356</v>
      </c>
      <c r="B149" s="9" t="str">
        <f t="shared" si="26"/>
        <v>v 63.0 101.0 -268.0</v>
      </c>
      <c r="C149" s="9">
        <f t="shared" si="27"/>
        <v>63</v>
      </c>
      <c r="D149" s="9">
        <f t="shared" si="28"/>
        <v>101</v>
      </c>
      <c r="E149" s="9">
        <f t="shared" si="29"/>
        <v>-268</v>
      </c>
      <c r="F149" s="49" t="str">
        <f>IF(A149="","","v " &amp;ROUND(C149*Data!$C$35,0) &amp; ".0 " &amp; ROUND(D149*Data!$C$35,0) &amp; ".0 " &amp; ROUND(E149*Data!$C$35,0) &amp; ".0")</f>
        <v>v 211.0 338.0 -898.0</v>
      </c>
      <c r="G149" s="9">
        <f t="shared" si="30"/>
        <v>19</v>
      </c>
      <c r="H149" s="9">
        <f t="shared" si="31"/>
        <v>2</v>
      </c>
      <c r="I149" s="9">
        <f t="shared" si="32"/>
        <v>5</v>
      </c>
      <c r="J149" s="9">
        <f t="shared" si="22"/>
        <v>7</v>
      </c>
      <c r="K149" s="9">
        <f t="shared" si="23"/>
        <v>11</v>
      </c>
      <c r="L149" s="9">
        <f t="shared" si="24"/>
        <v>13</v>
      </c>
      <c r="M149" s="10">
        <f t="shared" si="25"/>
        <v>18</v>
      </c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</row>
    <row r="150" spans="1:31" x14ac:dyDescent="0.25">
      <c r="A150" s="52" t="s">
        <v>357</v>
      </c>
      <c r="B150" s="9" t="str">
        <f t="shared" si="26"/>
        <v>v 0.0 60.0 -228.0</v>
      </c>
      <c r="C150" s="9">
        <f t="shared" si="27"/>
        <v>0</v>
      </c>
      <c r="D150" s="9">
        <f t="shared" si="28"/>
        <v>60</v>
      </c>
      <c r="E150" s="9">
        <f t="shared" si="29"/>
        <v>-228</v>
      </c>
      <c r="F150" s="49" t="str">
        <f>IF(A150="","","v " &amp;ROUND(C150*Data!$C$35,0) &amp; ".0 " &amp; ROUND(D150*Data!$C$35,0) &amp; ".0 " &amp; ROUND(E150*Data!$C$35,0) &amp; ".0")</f>
        <v>v 0.0 201.0 -764.0</v>
      </c>
      <c r="G150" s="9">
        <f t="shared" si="30"/>
        <v>17</v>
      </c>
      <c r="H150" s="9">
        <f t="shared" si="31"/>
        <v>2</v>
      </c>
      <c r="I150" s="9">
        <f t="shared" si="32"/>
        <v>4</v>
      </c>
      <c r="J150" s="9">
        <f t="shared" si="22"/>
        <v>6</v>
      </c>
      <c r="K150" s="9">
        <f t="shared" si="23"/>
        <v>9</v>
      </c>
      <c r="L150" s="9">
        <f t="shared" si="24"/>
        <v>11</v>
      </c>
      <c r="M150" s="10">
        <f t="shared" si="25"/>
        <v>16</v>
      </c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</row>
    <row r="151" spans="1:31" x14ac:dyDescent="0.25">
      <c r="A151" s="52" t="s">
        <v>358</v>
      </c>
      <c r="B151" s="9" t="str">
        <f t="shared" si="26"/>
        <v>v 0.0 91.0 -260.0</v>
      </c>
      <c r="C151" s="9">
        <f t="shared" si="27"/>
        <v>0</v>
      </c>
      <c r="D151" s="9">
        <f t="shared" si="28"/>
        <v>91</v>
      </c>
      <c r="E151" s="9">
        <f t="shared" si="29"/>
        <v>-260</v>
      </c>
      <c r="F151" s="49" t="str">
        <f>IF(A151="","","v " &amp;ROUND(C151*Data!$C$35,0) &amp; ".0 " &amp; ROUND(D151*Data!$C$35,0) &amp; ".0 " &amp; ROUND(E151*Data!$C$35,0) &amp; ".0")</f>
        <v>v 0.0 305.0 -871.0</v>
      </c>
      <c r="G151" s="9">
        <f t="shared" si="30"/>
        <v>17</v>
      </c>
      <c r="H151" s="9">
        <f t="shared" si="31"/>
        <v>2</v>
      </c>
      <c r="I151" s="9">
        <f t="shared" si="32"/>
        <v>4</v>
      </c>
      <c r="J151" s="9">
        <f t="shared" si="22"/>
        <v>6</v>
      </c>
      <c r="K151" s="9">
        <f t="shared" si="23"/>
        <v>9</v>
      </c>
      <c r="L151" s="9">
        <f t="shared" si="24"/>
        <v>11</v>
      </c>
      <c r="M151" s="10">
        <f t="shared" si="25"/>
        <v>16</v>
      </c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</row>
    <row r="152" spans="1:31" x14ac:dyDescent="0.25">
      <c r="A152" s="52" t="s">
        <v>359</v>
      </c>
      <c r="B152" s="9" t="str">
        <f t="shared" si="26"/>
        <v>v 0.0 91.0 -285.0</v>
      </c>
      <c r="C152" s="9">
        <f t="shared" si="27"/>
        <v>0</v>
      </c>
      <c r="D152" s="9">
        <f t="shared" si="28"/>
        <v>91</v>
      </c>
      <c r="E152" s="9">
        <f t="shared" si="29"/>
        <v>-285</v>
      </c>
      <c r="F152" s="49" t="str">
        <f>IF(A152="","","v " &amp;ROUND(C152*Data!$C$35,0) &amp; ".0 " &amp; ROUND(D152*Data!$C$35,0) &amp; ".0 " &amp; ROUND(E152*Data!$C$35,0) &amp; ".0")</f>
        <v>v 0.0 305.0 -955.0</v>
      </c>
      <c r="G152" s="9">
        <f t="shared" si="30"/>
        <v>17</v>
      </c>
      <c r="H152" s="9">
        <f t="shared" si="31"/>
        <v>2</v>
      </c>
      <c r="I152" s="9">
        <f t="shared" si="32"/>
        <v>4</v>
      </c>
      <c r="J152" s="9">
        <f t="shared" si="22"/>
        <v>6</v>
      </c>
      <c r="K152" s="9">
        <f t="shared" si="23"/>
        <v>9</v>
      </c>
      <c r="L152" s="9">
        <f t="shared" si="24"/>
        <v>11</v>
      </c>
      <c r="M152" s="10">
        <f t="shared" si="25"/>
        <v>16</v>
      </c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</row>
    <row r="153" spans="1:31" x14ac:dyDescent="0.25">
      <c r="A153" s="52" t="s">
        <v>360</v>
      </c>
      <c r="B153" s="9" t="str">
        <f t="shared" si="26"/>
        <v>v 0.0 56.0 -253.0</v>
      </c>
      <c r="C153" s="9">
        <f t="shared" si="27"/>
        <v>0</v>
      </c>
      <c r="D153" s="9">
        <f t="shared" si="28"/>
        <v>56</v>
      </c>
      <c r="E153" s="9">
        <f t="shared" si="29"/>
        <v>-253</v>
      </c>
      <c r="F153" s="49" t="str">
        <f>IF(A153="","","v " &amp;ROUND(C153*Data!$C$35,0) &amp; ".0 " &amp; ROUND(D153*Data!$C$35,0) &amp; ".0 " &amp; ROUND(E153*Data!$C$35,0) &amp; ".0")</f>
        <v>v 0.0 188.0 -848.0</v>
      </c>
      <c r="G153" s="9">
        <f t="shared" si="30"/>
        <v>17</v>
      </c>
      <c r="H153" s="9">
        <f t="shared" si="31"/>
        <v>2</v>
      </c>
      <c r="I153" s="9">
        <f t="shared" si="32"/>
        <v>4</v>
      </c>
      <c r="J153" s="9">
        <f t="shared" si="22"/>
        <v>6</v>
      </c>
      <c r="K153" s="9">
        <f t="shared" si="23"/>
        <v>9</v>
      </c>
      <c r="L153" s="9">
        <f t="shared" si="24"/>
        <v>11</v>
      </c>
      <c r="M153" s="10">
        <f t="shared" si="25"/>
        <v>16</v>
      </c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</row>
    <row r="154" spans="1:31" x14ac:dyDescent="0.25">
      <c r="A154" s="52" t="s">
        <v>361</v>
      </c>
      <c r="B154" s="9" t="str">
        <f t="shared" si="26"/>
        <v>v -20.0 44.0 176.0</v>
      </c>
      <c r="C154" s="9">
        <f t="shared" si="27"/>
        <v>-20</v>
      </c>
      <c r="D154" s="9">
        <f t="shared" si="28"/>
        <v>44</v>
      </c>
      <c r="E154" s="9">
        <f t="shared" si="29"/>
        <v>176</v>
      </c>
      <c r="F154" s="49" t="str">
        <f>IF(A154="","","v " &amp;ROUND(C154*Data!$C$35,0) &amp; ".0 " &amp; ROUND(D154*Data!$C$35,0) &amp; ".0 " &amp; ROUND(E154*Data!$C$35,0) &amp; ".0")</f>
        <v>v -67.0 147.0 590.0</v>
      </c>
      <c r="G154" s="9">
        <f t="shared" si="30"/>
        <v>18</v>
      </c>
      <c r="H154" s="9">
        <f t="shared" si="31"/>
        <v>2</v>
      </c>
      <c r="I154" s="9">
        <f t="shared" si="32"/>
        <v>6</v>
      </c>
      <c r="J154" s="9">
        <f t="shared" si="22"/>
        <v>8</v>
      </c>
      <c r="K154" s="9">
        <f t="shared" si="23"/>
        <v>11</v>
      </c>
      <c r="L154" s="9">
        <f t="shared" si="24"/>
        <v>13</v>
      </c>
      <c r="M154" s="10">
        <f t="shared" si="25"/>
        <v>17</v>
      </c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</row>
    <row r="155" spans="1:31" x14ac:dyDescent="0.25">
      <c r="A155" s="52" t="s">
        <v>362</v>
      </c>
      <c r="B155" s="9" t="str">
        <f t="shared" si="26"/>
        <v>v 20.0 44.0 176.0</v>
      </c>
      <c r="C155" s="9">
        <f t="shared" si="27"/>
        <v>20</v>
      </c>
      <c r="D155" s="9">
        <f t="shared" si="28"/>
        <v>44</v>
      </c>
      <c r="E155" s="9">
        <f t="shared" si="29"/>
        <v>176</v>
      </c>
      <c r="F155" s="49" t="str">
        <f>IF(A155="","","v " &amp;ROUND(C155*Data!$C$35,0) &amp; ".0 " &amp; ROUND(D155*Data!$C$35,0) &amp; ".0 " &amp; ROUND(E155*Data!$C$35,0) &amp; ".0")</f>
        <v>v 67.0 147.0 590.0</v>
      </c>
      <c r="G155" s="9">
        <f t="shared" si="30"/>
        <v>17</v>
      </c>
      <c r="H155" s="9">
        <f t="shared" si="31"/>
        <v>2</v>
      </c>
      <c r="I155" s="9">
        <f t="shared" si="32"/>
        <v>5</v>
      </c>
      <c r="J155" s="9">
        <f t="shared" si="22"/>
        <v>7</v>
      </c>
      <c r="K155" s="9">
        <f t="shared" si="23"/>
        <v>10</v>
      </c>
      <c r="L155" s="9">
        <f t="shared" si="24"/>
        <v>12</v>
      </c>
      <c r="M155" s="10">
        <f t="shared" si="25"/>
        <v>16</v>
      </c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</row>
    <row r="156" spans="1:31" x14ac:dyDescent="0.25">
      <c r="A156" s="52" t="s">
        <v>363</v>
      </c>
      <c r="B156" s="9" t="str">
        <f t="shared" si="26"/>
        <v>v -20.0 24.0 161.0</v>
      </c>
      <c r="C156" s="9">
        <f t="shared" si="27"/>
        <v>-20</v>
      </c>
      <c r="D156" s="9">
        <f t="shared" si="28"/>
        <v>24</v>
      </c>
      <c r="E156" s="9">
        <f t="shared" si="29"/>
        <v>161</v>
      </c>
      <c r="F156" s="49" t="str">
        <f>IF(A156="","","v " &amp;ROUND(C156*Data!$C$35,0) &amp; ".0 " &amp; ROUND(D156*Data!$C$35,0) &amp; ".0 " &amp; ROUND(E156*Data!$C$35,0) &amp; ".0")</f>
        <v>v -67.0 80.0 539.0</v>
      </c>
      <c r="G156" s="9">
        <f t="shared" si="30"/>
        <v>18</v>
      </c>
      <c r="H156" s="9">
        <f t="shared" si="31"/>
        <v>2</v>
      </c>
      <c r="I156" s="9">
        <f t="shared" si="32"/>
        <v>6</v>
      </c>
      <c r="J156" s="9">
        <f t="shared" si="22"/>
        <v>8</v>
      </c>
      <c r="K156" s="9">
        <f t="shared" si="23"/>
        <v>11</v>
      </c>
      <c r="L156" s="9">
        <f t="shared" si="24"/>
        <v>13</v>
      </c>
      <c r="M156" s="10">
        <f t="shared" si="25"/>
        <v>17</v>
      </c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</row>
    <row r="157" spans="1:31" x14ac:dyDescent="0.25">
      <c r="A157" s="52" t="s">
        <v>364</v>
      </c>
      <c r="B157" s="9" t="str">
        <f t="shared" si="26"/>
        <v>v 20.0 24.0 161.0</v>
      </c>
      <c r="C157" s="9">
        <f t="shared" si="27"/>
        <v>20</v>
      </c>
      <c r="D157" s="9">
        <f t="shared" si="28"/>
        <v>24</v>
      </c>
      <c r="E157" s="9">
        <f t="shared" si="29"/>
        <v>161</v>
      </c>
      <c r="F157" s="49" t="str">
        <f>IF(A157="","","v " &amp;ROUND(C157*Data!$C$35,0) &amp; ".0 " &amp; ROUND(D157*Data!$C$35,0) &amp; ".0 " &amp; ROUND(E157*Data!$C$35,0) &amp; ".0")</f>
        <v>v 67.0 80.0 539.0</v>
      </c>
      <c r="G157" s="9">
        <f t="shared" si="30"/>
        <v>17</v>
      </c>
      <c r="H157" s="9">
        <f t="shared" si="31"/>
        <v>2</v>
      </c>
      <c r="I157" s="9">
        <f t="shared" si="32"/>
        <v>5</v>
      </c>
      <c r="J157" s="9">
        <f t="shared" si="22"/>
        <v>7</v>
      </c>
      <c r="K157" s="9">
        <f t="shared" si="23"/>
        <v>10</v>
      </c>
      <c r="L157" s="9">
        <f t="shared" si="24"/>
        <v>12</v>
      </c>
      <c r="M157" s="10">
        <f t="shared" si="25"/>
        <v>16</v>
      </c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</row>
    <row r="158" spans="1:31" x14ac:dyDescent="0.25">
      <c r="A158" s="52" t="s">
        <v>365</v>
      </c>
      <c r="B158" s="9" t="str">
        <f t="shared" si="26"/>
        <v>v -20.0 44.0 146.0</v>
      </c>
      <c r="C158" s="9">
        <f t="shared" si="27"/>
        <v>-20</v>
      </c>
      <c r="D158" s="9">
        <f t="shared" si="28"/>
        <v>44</v>
      </c>
      <c r="E158" s="9">
        <f t="shared" si="29"/>
        <v>146</v>
      </c>
      <c r="F158" s="49" t="str">
        <f>IF(A158="","","v " &amp;ROUND(C158*Data!$C$35,0) &amp; ".0 " &amp; ROUND(D158*Data!$C$35,0) &amp; ".0 " &amp; ROUND(E158*Data!$C$35,0) &amp; ".0")</f>
        <v>v -67.0 147.0 489.0</v>
      </c>
      <c r="G158" s="9">
        <f t="shared" si="30"/>
        <v>18</v>
      </c>
      <c r="H158" s="9">
        <f t="shared" si="31"/>
        <v>2</v>
      </c>
      <c r="I158" s="9">
        <f t="shared" si="32"/>
        <v>6</v>
      </c>
      <c r="J158" s="9">
        <f t="shared" si="22"/>
        <v>8</v>
      </c>
      <c r="K158" s="9">
        <f t="shared" si="23"/>
        <v>11</v>
      </c>
      <c r="L158" s="9">
        <f t="shared" si="24"/>
        <v>13</v>
      </c>
      <c r="M158" s="10">
        <f t="shared" si="25"/>
        <v>17</v>
      </c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</row>
    <row r="159" spans="1:31" x14ac:dyDescent="0.25">
      <c r="A159" s="52" t="s">
        <v>366</v>
      </c>
      <c r="B159" s="9" t="str">
        <f t="shared" si="26"/>
        <v>v 20.0 44.0 146.0</v>
      </c>
      <c r="C159" s="9">
        <f t="shared" si="27"/>
        <v>20</v>
      </c>
      <c r="D159" s="9">
        <f t="shared" si="28"/>
        <v>44</v>
      </c>
      <c r="E159" s="9">
        <f t="shared" si="29"/>
        <v>146</v>
      </c>
      <c r="F159" s="49" t="str">
        <f>IF(A159="","","v " &amp;ROUND(C159*Data!$C$35,0) &amp; ".0 " &amp; ROUND(D159*Data!$C$35,0) &amp; ".0 " &amp; ROUND(E159*Data!$C$35,0) &amp; ".0")</f>
        <v>v 67.0 147.0 489.0</v>
      </c>
      <c r="G159" s="9">
        <f t="shared" si="30"/>
        <v>17</v>
      </c>
      <c r="H159" s="9">
        <f t="shared" si="31"/>
        <v>2</v>
      </c>
      <c r="I159" s="9">
        <f t="shared" si="32"/>
        <v>5</v>
      </c>
      <c r="J159" s="9">
        <f t="shared" si="22"/>
        <v>7</v>
      </c>
      <c r="K159" s="9">
        <f t="shared" si="23"/>
        <v>10</v>
      </c>
      <c r="L159" s="9">
        <f t="shared" si="24"/>
        <v>12</v>
      </c>
      <c r="M159" s="10">
        <f t="shared" si="25"/>
        <v>16</v>
      </c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</row>
    <row r="160" spans="1:31" x14ac:dyDescent="0.25">
      <c r="A160" s="52" t="s">
        <v>367</v>
      </c>
      <c r="B160" s="9" t="str">
        <f t="shared" si="26"/>
        <v>v -44.0 44.0 -208.0</v>
      </c>
      <c r="C160" s="9">
        <f t="shared" si="27"/>
        <v>-44</v>
      </c>
      <c r="D160" s="9">
        <f t="shared" si="28"/>
        <v>44</v>
      </c>
      <c r="E160" s="9">
        <f t="shared" si="29"/>
        <v>-208</v>
      </c>
      <c r="F160" s="49" t="str">
        <f>IF(A160="","","v " &amp;ROUND(C160*Data!$C$35,0) &amp; ".0 " &amp; ROUND(D160*Data!$C$35,0) &amp; ".0 " &amp; ROUND(E160*Data!$C$35,0) &amp; ".0")</f>
        <v>v -147.0 147.0 -697.0</v>
      </c>
      <c r="G160" s="9">
        <f t="shared" si="30"/>
        <v>19</v>
      </c>
      <c r="H160" s="9">
        <f t="shared" si="31"/>
        <v>2</v>
      </c>
      <c r="I160" s="9">
        <f t="shared" si="32"/>
        <v>6</v>
      </c>
      <c r="J160" s="9">
        <f t="shared" si="22"/>
        <v>8</v>
      </c>
      <c r="K160" s="9">
        <f t="shared" si="23"/>
        <v>11</v>
      </c>
      <c r="L160" s="9">
        <f t="shared" si="24"/>
        <v>13</v>
      </c>
      <c r="M160" s="10">
        <f t="shared" si="25"/>
        <v>18</v>
      </c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</row>
    <row r="161" spans="1:31" x14ac:dyDescent="0.25">
      <c r="A161" s="52" t="s">
        <v>368</v>
      </c>
      <c r="B161" s="9" t="str">
        <f t="shared" si="26"/>
        <v>v 44.0 44.0 -208.0</v>
      </c>
      <c r="C161" s="9">
        <f t="shared" si="27"/>
        <v>44</v>
      </c>
      <c r="D161" s="9">
        <f t="shared" si="28"/>
        <v>44</v>
      </c>
      <c r="E161" s="9">
        <f t="shared" si="29"/>
        <v>-208</v>
      </c>
      <c r="F161" s="49" t="str">
        <f>IF(A161="","","v " &amp;ROUND(C161*Data!$C$35,0) &amp; ".0 " &amp; ROUND(D161*Data!$C$35,0) &amp; ".0 " &amp; ROUND(E161*Data!$C$35,0) &amp; ".0")</f>
        <v>v 147.0 147.0 -697.0</v>
      </c>
      <c r="G161" s="9">
        <f t="shared" si="30"/>
        <v>18</v>
      </c>
      <c r="H161" s="9">
        <f t="shared" si="31"/>
        <v>2</v>
      </c>
      <c r="I161" s="9">
        <f t="shared" si="32"/>
        <v>5</v>
      </c>
      <c r="J161" s="9">
        <f t="shared" si="22"/>
        <v>7</v>
      </c>
      <c r="K161" s="9">
        <f t="shared" si="23"/>
        <v>10</v>
      </c>
      <c r="L161" s="9">
        <f t="shared" si="24"/>
        <v>12</v>
      </c>
      <c r="M161" s="10">
        <f t="shared" si="25"/>
        <v>17</v>
      </c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</row>
    <row r="162" spans="1:31" x14ac:dyDescent="0.25">
      <c r="A162" s="52" t="s">
        <v>369</v>
      </c>
      <c r="B162" s="9" t="str">
        <f t="shared" si="26"/>
        <v>v -44.0 44.0 -223.0</v>
      </c>
      <c r="C162" s="9">
        <f t="shared" si="27"/>
        <v>-44</v>
      </c>
      <c r="D162" s="9">
        <f t="shared" si="28"/>
        <v>44</v>
      </c>
      <c r="E162" s="9">
        <f t="shared" si="29"/>
        <v>-223</v>
      </c>
      <c r="F162" s="49" t="str">
        <f>IF(A162="","","v " &amp;ROUND(C162*Data!$C$35,0) &amp; ".0 " &amp; ROUND(D162*Data!$C$35,0) &amp; ".0 " &amp; ROUND(E162*Data!$C$35,0) &amp; ".0")</f>
        <v>v -147.0 147.0 -747.0</v>
      </c>
      <c r="G162" s="9">
        <f t="shared" si="30"/>
        <v>19</v>
      </c>
      <c r="H162" s="9">
        <f t="shared" si="31"/>
        <v>2</v>
      </c>
      <c r="I162" s="9">
        <f t="shared" si="32"/>
        <v>6</v>
      </c>
      <c r="J162" s="9">
        <f t="shared" si="22"/>
        <v>8</v>
      </c>
      <c r="K162" s="9">
        <f t="shared" si="23"/>
        <v>11</v>
      </c>
      <c r="L162" s="9">
        <f t="shared" si="24"/>
        <v>13</v>
      </c>
      <c r="M162" s="10">
        <f t="shared" si="25"/>
        <v>18</v>
      </c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</row>
    <row r="163" spans="1:31" x14ac:dyDescent="0.25">
      <c r="A163" s="52" t="s">
        <v>370</v>
      </c>
      <c r="B163" s="9" t="str">
        <f t="shared" si="26"/>
        <v>v 44.0 44.0 -223.0</v>
      </c>
      <c r="C163" s="9">
        <f t="shared" si="27"/>
        <v>44</v>
      </c>
      <c r="D163" s="9">
        <f t="shared" si="28"/>
        <v>44</v>
      </c>
      <c r="E163" s="9">
        <f t="shared" si="29"/>
        <v>-223</v>
      </c>
      <c r="F163" s="49" t="str">
        <f>IF(A163="","","v " &amp;ROUND(C163*Data!$C$35,0) &amp; ".0 " &amp; ROUND(D163*Data!$C$35,0) &amp; ".0 " &amp; ROUND(E163*Data!$C$35,0) &amp; ".0")</f>
        <v>v 147.0 147.0 -747.0</v>
      </c>
      <c r="G163" s="9">
        <f t="shared" si="30"/>
        <v>18</v>
      </c>
      <c r="H163" s="9">
        <f t="shared" si="31"/>
        <v>2</v>
      </c>
      <c r="I163" s="9">
        <f t="shared" si="32"/>
        <v>5</v>
      </c>
      <c r="J163" s="9">
        <f t="shared" si="22"/>
        <v>7</v>
      </c>
      <c r="K163" s="9">
        <f t="shared" si="23"/>
        <v>10</v>
      </c>
      <c r="L163" s="9">
        <f t="shared" si="24"/>
        <v>12</v>
      </c>
      <c r="M163" s="10">
        <f t="shared" si="25"/>
        <v>17</v>
      </c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</row>
    <row r="164" spans="1:31" x14ac:dyDescent="0.25">
      <c r="A164" s="52" t="s">
        <v>371</v>
      </c>
      <c r="B164" s="9" t="str">
        <f t="shared" si="26"/>
        <v>v -44.0 44.0 -238.0</v>
      </c>
      <c r="C164" s="9">
        <f t="shared" si="27"/>
        <v>-44</v>
      </c>
      <c r="D164" s="9">
        <f t="shared" si="28"/>
        <v>44</v>
      </c>
      <c r="E164" s="9">
        <f t="shared" si="29"/>
        <v>-238</v>
      </c>
      <c r="F164" s="49" t="str">
        <f>IF(A164="","","v " &amp;ROUND(C164*Data!$C$35,0) &amp; ".0 " &amp; ROUND(D164*Data!$C$35,0) &amp; ".0 " &amp; ROUND(E164*Data!$C$35,0) &amp; ".0")</f>
        <v>v -147.0 147.0 -797.0</v>
      </c>
      <c r="G164" s="9">
        <f t="shared" si="30"/>
        <v>19</v>
      </c>
      <c r="H164" s="9">
        <f t="shared" si="31"/>
        <v>2</v>
      </c>
      <c r="I164" s="9">
        <f t="shared" si="32"/>
        <v>6</v>
      </c>
      <c r="J164" s="9">
        <f t="shared" si="22"/>
        <v>8</v>
      </c>
      <c r="K164" s="9">
        <f t="shared" si="23"/>
        <v>11</v>
      </c>
      <c r="L164" s="9">
        <f t="shared" si="24"/>
        <v>13</v>
      </c>
      <c r="M164" s="10">
        <f t="shared" si="25"/>
        <v>18</v>
      </c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</row>
    <row r="165" spans="1:31" x14ac:dyDescent="0.25">
      <c r="A165" s="52" t="s">
        <v>372</v>
      </c>
      <c r="B165" s="9" t="str">
        <f t="shared" si="26"/>
        <v>v 44.0 44.0 -238.0</v>
      </c>
      <c r="C165" s="9">
        <f t="shared" si="27"/>
        <v>44</v>
      </c>
      <c r="D165" s="9">
        <f t="shared" si="28"/>
        <v>44</v>
      </c>
      <c r="E165" s="9">
        <f t="shared" si="29"/>
        <v>-238</v>
      </c>
      <c r="F165" s="49" t="str">
        <f>IF(A165="","","v " &amp;ROUND(C165*Data!$C$35,0) &amp; ".0 " &amp; ROUND(D165*Data!$C$35,0) &amp; ".0 " &amp; ROUND(E165*Data!$C$35,0) &amp; ".0")</f>
        <v>v 147.0 147.0 -797.0</v>
      </c>
      <c r="G165" s="9">
        <f t="shared" si="30"/>
        <v>18</v>
      </c>
      <c r="H165" s="9">
        <f t="shared" si="31"/>
        <v>2</v>
      </c>
      <c r="I165" s="9">
        <f t="shared" si="32"/>
        <v>5</v>
      </c>
      <c r="J165" s="9">
        <f t="shared" si="22"/>
        <v>7</v>
      </c>
      <c r="K165" s="9">
        <f t="shared" si="23"/>
        <v>10</v>
      </c>
      <c r="L165" s="9">
        <f t="shared" si="24"/>
        <v>12</v>
      </c>
      <c r="M165" s="10">
        <f t="shared" si="25"/>
        <v>17</v>
      </c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</row>
    <row r="166" spans="1:31" x14ac:dyDescent="0.25">
      <c r="A166" s="52" t="s">
        <v>373</v>
      </c>
      <c r="B166" s="9" t="str">
        <f t="shared" si="26"/>
        <v>v 12.0 51.0 200.0</v>
      </c>
      <c r="C166" s="9">
        <f t="shared" si="27"/>
        <v>12</v>
      </c>
      <c r="D166" s="9">
        <f t="shared" si="28"/>
        <v>51</v>
      </c>
      <c r="E166" s="9">
        <f t="shared" si="29"/>
        <v>200</v>
      </c>
      <c r="F166" s="49" t="str">
        <f>IF(A166="","","v " &amp;ROUND(C166*Data!$C$35,0) &amp; ".0 " &amp; ROUND(D166*Data!$C$35,0) &amp; ".0 " &amp; ROUND(E166*Data!$C$35,0) &amp; ".0")</f>
        <v>v 40.0 171.0 670.0</v>
      </c>
      <c r="G166" s="9">
        <f t="shared" si="30"/>
        <v>17</v>
      </c>
      <c r="H166" s="9">
        <f t="shared" si="31"/>
        <v>2</v>
      </c>
      <c r="I166" s="9">
        <f t="shared" si="32"/>
        <v>5</v>
      </c>
      <c r="J166" s="9">
        <f t="shared" si="22"/>
        <v>7</v>
      </c>
      <c r="K166" s="9">
        <f t="shared" si="23"/>
        <v>10</v>
      </c>
      <c r="L166" s="9">
        <f t="shared" si="24"/>
        <v>12</v>
      </c>
      <c r="M166" s="10">
        <f t="shared" si="25"/>
        <v>16</v>
      </c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</row>
    <row r="167" spans="1:31" x14ac:dyDescent="0.25">
      <c r="A167" s="52" t="s">
        <v>374</v>
      </c>
      <c r="B167" s="9" t="str">
        <f t="shared" si="26"/>
        <v>v 12.0 52.0 194.0</v>
      </c>
      <c r="C167" s="9">
        <f t="shared" si="27"/>
        <v>12</v>
      </c>
      <c r="D167" s="9">
        <f t="shared" si="28"/>
        <v>52</v>
      </c>
      <c r="E167" s="9">
        <f t="shared" si="29"/>
        <v>194</v>
      </c>
      <c r="F167" s="49" t="str">
        <f>IF(A167="","","v " &amp;ROUND(C167*Data!$C$35,0) &amp; ".0 " &amp; ROUND(D167*Data!$C$35,0) &amp; ".0 " &amp; ROUND(E167*Data!$C$35,0) &amp; ".0")</f>
        <v>v 40.0 174.0 650.0</v>
      </c>
      <c r="G167" s="9">
        <f t="shared" si="30"/>
        <v>17</v>
      </c>
      <c r="H167" s="9">
        <f t="shared" si="31"/>
        <v>2</v>
      </c>
      <c r="I167" s="9">
        <f t="shared" si="32"/>
        <v>5</v>
      </c>
      <c r="J167" s="9">
        <f t="shared" si="22"/>
        <v>7</v>
      </c>
      <c r="K167" s="9">
        <f t="shared" si="23"/>
        <v>10</v>
      </c>
      <c r="L167" s="9">
        <f t="shared" si="24"/>
        <v>12</v>
      </c>
      <c r="M167" s="10">
        <f t="shared" si="25"/>
        <v>16</v>
      </c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</row>
    <row r="168" spans="1:31" x14ac:dyDescent="0.25">
      <c r="A168" s="52" t="s">
        <v>375</v>
      </c>
      <c r="B168" s="9" t="str">
        <f t="shared" si="26"/>
        <v>v -12.0 52.0 194.0</v>
      </c>
      <c r="C168" s="9">
        <f t="shared" si="27"/>
        <v>-12</v>
      </c>
      <c r="D168" s="9">
        <f t="shared" si="28"/>
        <v>52</v>
      </c>
      <c r="E168" s="9">
        <f t="shared" si="29"/>
        <v>194</v>
      </c>
      <c r="F168" s="49" t="str">
        <f>IF(A168="","","v " &amp;ROUND(C168*Data!$C$35,0) &amp; ".0 " &amp; ROUND(D168*Data!$C$35,0) &amp; ".0 " &amp; ROUND(E168*Data!$C$35,0) &amp; ".0")</f>
        <v>v -40.0 174.0 650.0</v>
      </c>
      <c r="G168" s="9">
        <f t="shared" si="30"/>
        <v>18</v>
      </c>
      <c r="H168" s="9">
        <f t="shared" si="31"/>
        <v>2</v>
      </c>
      <c r="I168" s="9">
        <f t="shared" si="32"/>
        <v>6</v>
      </c>
      <c r="J168" s="9">
        <f t="shared" si="22"/>
        <v>8</v>
      </c>
      <c r="K168" s="9">
        <f t="shared" si="23"/>
        <v>11</v>
      </c>
      <c r="L168" s="9">
        <f t="shared" si="24"/>
        <v>13</v>
      </c>
      <c r="M168" s="10">
        <f t="shared" si="25"/>
        <v>17</v>
      </c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</row>
    <row r="169" spans="1:31" x14ac:dyDescent="0.25">
      <c r="A169" s="52" t="s">
        <v>376</v>
      </c>
      <c r="B169" s="9" t="str">
        <f t="shared" si="26"/>
        <v>v -12.0 51.0 200.0</v>
      </c>
      <c r="C169" s="9">
        <f t="shared" si="27"/>
        <v>-12</v>
      </c>
      <c r="D169" s="9">
        <f t="shared" si="28"/>
        <v>51</v>
      </c>
      <c r="E169" s="9">
        <f t="shared" si="29"/>
        <v>200</v>
      </c>
      <c r="F169" s="49" t="str">
        <f>IF(A169="","","v " &amp;ROUND(C169*Data!$C$35,0) &amp; ".0 " &amp; ROUND(D169*Data!$C$35,0) &amp; ".0 " &amp; ROUND(E169*Data!$C$35,0) &amp; ".0")</f>
        <v>v -40.0 171.0 670.0</v>
      </c>
      <c r="G169" s="9">
        <f t="shared" si="30"/>
        <v>18</v>
      </c>
      <c r="H169" s="9">
        <f t="shared" si="31"/>
        <v>2</v>
      </c>
      <c r="I169" s="9">
        <f t="shared" si="32"/>
        <v>6</v>
      </c>
      <c r="J169" s="9">
        <f t="shared" si="22"/>
        <v>8</v>
      </c>
      <c r="K169" s="9">
        <f t="shared" si="23"/>
        <v>11</v>
      </c>
      <c r="L169" s="9">
        <f t="shared" si="24"/>
        <v>13</v>
      </c>
      <c r="M169" s="10">
        <f t="shared" si="25"/>
        <v>17</v>
      </c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</row>
    <row r="170" spans="1:31" x14ac:dyDescent="0.25">
      <c r="A170" s="52" t="s">
        <v>377</v>
      </c>
      <c r="B170" s="9" t="str">
        <f t="shared" si="26"/>
        <v>v 3.0 51.0 200.0</v>
      </c>
      <c r="C170" s="9">
        <f t="shared" si="27"/>
        <v>3</v>
      </c>
      <c r="D170" s="9">
        <f t="shared" si="28"/>
        <v>51</v>
      </c>
      <c r="E170" s="9">
        <f t="shared" si="29"/>
        <v>200</v>
      </c>
      <c r="F170" s="49" t="str">
        <f>IF(A170="","","v " &amp;ROUND(C170*Data!$C$35,0) &amp; ".0 " &amp; ROUND(D170*Data!$C$35,0) &amp; ".0 " &amp; ROUND(E170*Data!$C$35,0) &amp; ".0")</f>
        <v>v 10.0 171.0 670.0</v>
      </c>
      <c r="G170" s="9">
        <f t="shared" si="30"/>
        <v>16</v>
      </c>
      <c r="H170" s="9">
        <f t="shared" si="31"/>
        <v>2</v>
      </c>
      <c r="I170" s="9">
        <f t="shared" si="32"/>
        <v>4</v>
      </c>
      <c r="J170" s="9">
        <f t="shared" si="22"/>
        <v>6</v>
      </c>
      <c r="K170" s="9">
        <f t="shared" si="23"/>
        <v>9</v>
      </c>
      <c r="L170" s="9">
        <f t="shared" si="24"/>
        <v>11</v>
      </c>
      <c r="M170" s="10">
        <f t="shared" si="25"/>
        <v>15</v>
      </c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</row>
    <row r="171" spans="1:31" x14ac:dyDescent="0.25">
      <c r="A171" s="52" t="s">
        <v>378</v>
      </c>
      <c r="B171" s="9" t="str">
        <f t="shared" si="26"/>
        <v>v 3.0 65.0 170.0</v>
      </c>
      <c r="C171" s="9">
        <f t="shared" si="27"/>
        <v>3</v>
      </c>
      <c r="D171" s="9">
        <f t="shared" si="28"/>
        <v>65</v>
      </c>
      <c r="E171" s="9">
        <f t="shared" si="29"/>
        <v>170</v>
      </c>
      <c r="F171" s="49" t="str">
        <f>IF(A171="","","v " &amp;ROUND(C171*Data!$C$35,0) &amp; ".0 " &amp; ROUND(D171*Data!$C$35,0) &amp; ".0 " &amp; ROUND(E171*Data!$C$35,0) &amp; ".0")</f>
        <v>v 10.0 218.0 570.0</v>
      </c>
      <c r="G171" s="9">
        <f t="shared" si="30"/>
        <v>16</v>
      </c>
      <c r="H171" s="9">
        <f t="shared" si="31"/>
        <v>2</v>
      </c>
      <c r="I171" s="9">
        <f t="shared" si="32"/>
        <v>4</v>
      </c>
      <c r="J171" s="9">
        <f t="shared" si="22"/>
        <v>6</v>
      </c>
      <c r="K171" s="9">
        <f t="shared" si="23"/>
        <v>9</v>
      </c>
      <c r="L171" s="9">
        <f t="shared" si="24"/>
        <v>11</v>
      </c>
      <c r="M171" s="10">
        <f t="shared" si="25"/>
        <v>15</v>
      </c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</row>
    <row r="172" spans="1:31" x14ac:dyDescent="0.25">
      <c r="A172" s="52" t="s">
        <v>379</v>
      </c>
      <c r="B172" s="9" t="str">
        <f t="shared" si="26"/>
        <v>v -3.0 65.0 170.0</v>
      </c>
      <c r="C172" s="9">
        <f t="shared" si="27"/>
        <v>-3</v>
      </c>
      <c r="D172" s="9">
        <f t="shared" si="28"/>
        <v>65</v>
      </c>
      <c r="E172" s="9">
        <f t="shared" si="29"/>
        <v>170</v>
      </c>
      <c r="F172" s="49" t="str">
        <f>IF(A172="","","v " &amp;ROUND(C172*Data!$C$35,0) &amp; ".0 " &amp; ROUND(D172*Data!$C$35,0) &amp; ".0 " &amp; ROUND(E172*Data!$C$35,0) &amp; ".0")</f>
        <v>v -10.0 218.0 570.0</v>
      </c>
      <c r="G172" s="9">
        <f t="shared" si="30"/>
        <v>17</v>
      </c>
      <c r="H172" s="9">
        <f t="shared" si="31"/>
        <v>2</v>
      </c>
      <c r="I172" s="9">
        <f t="shared" si="32"/>
        <v>5</v>
      </c>
      <c r="J172" s="9">
        <f t="shared" si="22"/>
        <v>7</v>
      </c>
      <c r="K172" s="9">
        <f t="shared" si="23"/>
        <v>10</v>
      </c>
      <c r="L172" s="9">
        <f t="shared" si="24"/>
        <v>12</v>
      </c>
      <c r="M172" s="10">
        <f t="shared" si="25"/>
        <v>16</v>
      </c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</row>
    <row r="173" spans="1:31" x14ac:dyDescent="0.25">
      <c r="A173" s="52" t="s">
        <v>380</v>
      </c>
      <c r="B173" s="9" t="str">
        <f t="shared" si="26"/>
        <v>v -3.0 51.0 200.0</v>
      </c>
      <c r="C173" s="9">
        <f t="shared" si="27"/>
        <v>-3</v>
      </c>
      <c r="D173" s="9">
        <f t="shared" si="28"/>
        <v>51</v>
      </c>
      <c r="E173" s="9">
        <f t="shared" si="29"/>
        <v>200</v>
      </c>
      <c r="F173" s="49" t="str">
        <f>IF(A173="","","v " &amp;ROUND(C173*Data!$C$35,0) &amp; ".0 " &amp; ROUND(D173*Data!$C$35,0) &amp; ".0 " &amp; ROUND(E173*Data!$C$35,0) &amp; ".0")</f>
        <v>v -10.0 171.0 670.0</v>
      </c>
      <c r="G173" s="9">
        <f t="shared" si="30"/>
        <v>17</v>
      </c>
      <c r="H173" s="9">
        <f t="shared" si="31"/>
        <v>2</v>
      </c>
      <c r="I173" s="9">
        <f t="shared" si="32"/>
        <v>5</v>
      </c>
      <c r="J173" s="9">
        <f t="shared" si="22"/>
        <v>7</v>
      </c>
      <c r="K173" s="9">
        <f t="shared" si="23"/>
        <v>10</v>
      </c>
      <c r="L173" s="9">
        <f t="shared" si="24"/>
        <v>12</v>
      </c>
      <c r="M173" s="10">
        <f t="shared" si="25"/>
        <v>16</v>
      </c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</row>
    <row r="174" spans="1:31" x14ac:dyDescent="0.25">
      <c r="A174" s="52" t="s">
        <v>381</v>
      </c>
      <c r="B174" s="9" t="str">
        <f t="shared" si="26"/>
        <v>v 9.0 63.0 176.0</v>
      </c>
      <c r="C174" s="9">
        <f t="shared" si="27"/>
        <v>9</v>
      </c>
      <c r="D174" s="9">
        <f t="shared" si="28"/>
        <v>63</v>
      </c>
      <c r="E174" s="9">
        <f t="shared" si="29"/>
        <v>176</v>
      </c>
      <c r="F174" s="49" t="str">
        <f>IF(A174="","","v " &amp;ROUND(C174*Data!$C$35,0) &amp; ".0 " &amp; ROUND(D174*Data!$C$35,0) &amp; ".0 " &amp; ROUND(E174*Data!$C$35,0) &amp; ".0")</f>
        <v>v 30.0 211.0 590.0</v>
      </c>
      <c r="G174" s="9">
        <f t="shared" si="30"/>
        <v>16</v>
      </c>
      <c r="H174" s="9">
        <f t="shared" si="31"/>
        <v>2</v>
      </c>
      <c r="I174" s="9">
        <f t="shared" si="32"/>
        <v>4</v>
      </c>
      <c r="J174" s="9">
        <f t="shared" si="22"/>
        <v>6</v>
      </c>
      <c r="K174" s="9">
        <f t="shared" si="23"/>
        <v>9</v>
      </c>
      <c r="L174" s="9">
        <f t="shared" si="24"/>
        <v>11</v>
      </c>
      <c r="M174" s="10">
        <f t="shared" si="25"/>
        <v>15</v>
      </c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</row>
    <row r="175" spans="1:31" x14ac:dyDescent="0.25">
      <c r="A175" s="52" t="s">
        <v>382</v>
      </c>
      <c r="B175" s="9" t="str">
        <f t="shared" si="26"/>
        <v>v 3.0 63.0 176.0</v>
      </c>
      <c r="C175" s="9">
        <f t="shared" si="27"/>
        <v>3</v>
      </c>
      <c r="D175" s="9">
        <f t="shared" si="28"/>
        <v>63</v>
      </c>
      <c r="E175" s="9">
        <f t="shared" si="29"/>
        <v>176</v>
      </c>
      <c r="F175" s="49" t="str">
        <f>IF(A175="","","v " &amp;ROUND(C175*Data!$C$35,0) &amp; ".0 " &amp; ROUND(D175*Data!$C$35,0) &amp; ".0 " &amp; ROUND(E175*Data!$C$35,0) &amp; ".0")</f>
        <v>v 10.0 211.0 590.0</v>
      </c>
      <c r="G175" s="9">
        <f t="shared" si="30"/>
        <v>16</v>
      </c>
      <c r="H175" s="9">
        <f t="shared" si="31"/>
        <v>2</v>
      </c>
      <c r="I175" s="9">
        <f t="shared" si="32"/>
        <v>4</v>
      </c>
      <c r="J175" s="9">
        <f t="shared" si="22"/>
        <v>6</v>
      </c>
      <c r="K175" s="9">
        <f t="shared" si="23"/>
        <v>9</v>
      </c>
      <c r="L175" s="9">
        <f t="shared" si="24"/>
        <v>11</v>
      </c>
      <c r="M175" s="10">
        <f t="shared" si="25"/>
        <v>15</v>
      </c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</row>
    <row r="176" spans="1:31" x14ac:dyDescent="0.25">
      <c r="A176" s="52"/>
      <c r="B176" s="9" t="str">
        <f t="shared" si="26"/>
        <v/>
      </c>
      <c r="C176" s="9" t="str">
        <f t="shared" si="27"/>
        <v/>
      </c>
      <c r="D176" s="9" t="str">
        <f t="shared" si="28"/>
        <v/>
      </c>
      <c r="E176" s="9" t="str">
        <f t="shared" si="29"/>
        <v/>
      </c>
      <c r="F176" s="49" t="str">
        <f>IF(A176="","","v " &amp;ROUND(C176*Data!$C$35,0) &amp; ".0 " &amp; ROUND(D176*Data!$C$35,0) &amp; ".0 " &amp; ROUND(E176*Data!$C$35,0) &amp; ".0")</f>
        <v/>
      </c>
      <c r="G176" s="9">
        <f t="shared" si="30"/>
        <v>0</v>
      </c>
      <c r="H176" s="9" t="e">
        <f t="shared" si="31"/>
        <v>#VALUE!</v>
      </c>
      <c r="I176" s="9" t="e">
        <f t="shared" si="32"/>
        <v>#VALUE!</v>
      </c>
      <c r="J176" s="9" t="e">
        <f t="shared" si="22"/>
        <v>#VALUE!</v>
      </c>
      <c r="K176" s="9" t="e">
        <f t="shared" si="23"/>
        <v>#VALUE!</v>
      </c>
      <c r="L176" s="9" t="e">
        <f t="shared" si="24"/>
        <v>#VALUE!</v>
      </c>
      <c r="M176" s="10" t="e">
        <f t="shared" si="25"/>
        <v>#VALUE!</v>
      </c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</row>
    <row r="177" spans="1:31" x14ac:dyDescent="0.25">
      <c r="A177" s="52"/>
      <c r="B177" s="9" t="str">
        <f t="shared" si="26"/>
        <v/>
      </c>
      <c r="C177" s="9" t="str">
        <f t="shared" si="27"/>
        <v/>
      </c>
      <c r="D177" s="9" t="str">
        <f t="shared" si="28"/>
        <v/>
      </c>
      <c r="E177" s="9" t="str">
        <f t="shared" si="29"/>
        <v/>
      </c>
      <c r="F177" s="49" t="str">
        <f>IF(A177="","","v " &amp;ROUND(C177*Data!$C$35,0) &amp; ".0 " &amp; ROUND(D177*Data!$C$35,0) &amp; ".0 " &amp; ROUND(E177*Data!$C$35,0) &amp; ".0")</f>
        <v/>
      </c>
      <c r="G177" s="9">
        <f t="shared" si="30"/>
        <v>0</v>
      </c>
      <c r="H177" s="9" t="e">
        <f t="shared" si="31"/>
        <v>#VALUE!</v>
      </c>
      <c r="I177" s="9" t="e">
        <f t="shared" si="32"/>
        <v>#VALUE!</v>
      </c>
      <c r="J177" s="9" t="e">
        <f t="shared" si="22"/>
        <v>#VALUE!</v>
      </c>
      <c r="K177" s="9" t="e">
        <f t="shared" si="23"/>
        <v>#VALUE!</v>
      </c>
      <c r="L177" s="9" t="e">
        <f t="shared" si="24"/>
        <v>#VALUE!</v>
      </c>
      <c r="M177" s="10" t="e">
        <f t="shared" si="25"/>
        <v>#VALUE!</v>
      </c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</row>
    <row r="178" spans="1:31" x14ac:dyDescent="0.25">
      <c r="A178" s="52"/>
      <c r="B178" s="9" t="str">
        <f t="shared" si="26"/>
        <v/>
      </c>
      <c r="C178" s="9" t="str">
        <f t="shared" si="27"/>
        <v/>
      </c>
      <c r="D178" s="9" t="str">
        <f t="shared" si="28"/>
        <v/>
      </c>
      <c r="E178" s="9" t="str">
        <f t="shared" si="29"/>
        <v/>
      </c>
      <c r="F178" s="49" t="str">
        <f>IF(A178="","","v " &amp;ROUND(C178*Data!$C$35,0) &amp; ".0 " &amp; ROUND(D178*Data!$C$35,0) &amp; ".0 " &amp; ROUND(E178*Data!$C$35,0) &amp; ".0")</f>
        <v/>
      </c>
      <c r="G178" s="9">
        <f t="shared" si="30"/>
        <v>0</v>
      </c>
      <c r="H178" s="9" t="e">
        <f t="shared" si="31"/>
        <v>#VALUE!</v>
      </c>
      <c r="I178" s="9" t="e">
        <f t="shared" si="32"/>
        <v>#VALUE!</v>
      </c>
      <c r="J178" s="9" t="e">
        <f t="shared" si="22"/>
        <v>#VALUE!</v>
      </c>
      <c r="K178" s="9" t="e">
        <f t="shared" si="23"/>
        <v>#VALUE!</v>
      </c>
      <c r="L178" s="9" t="e">
        <f t="shared" si="24"/>
        <v>#VALUE!</v>
      </c>
      <c r="M178" s="10" t="e">
        <f t="shared" si="25"/>
        <v>#VALUE!</v>
      </c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</row>
    <row r="179" spans="1:31" x14ac:dyDescent="0.25">
      <c r="A179" s="52"/>
      <c r="B179" s="9" t="str">
        <f t="shared" si="26"/>
        <v/>
      </c>
      <c r="C179" s="9" t="str">
        <f t="shared" si="27"/>
        <v/>
      </c>
      <c r="D179" s="9" t="str">
        <f t="shared" si="28"/>
        <v/>
      </c>
      <c r="E179" s="9" t="str">
        <f t="shared" si="29"/>
        <v/>
      </c>
      <c r="F179" s="49" t="str">
        <f>IF(A179="","","v " &amp;ROUND(C179*Data!$C$35,0) &amp; ".0 " &amp; ROUND(D179*Data!$C$35,0) &amp; ".0 " &amp; ROUND(E179*Data!$C$35,0) &amp; ".0")</f>
        <v/>
      </c>
      <c r="G179" s="9">
        <f t="shared" si="30"/>
        <v>0</v>
      </c>
      <c r="H179" s="9" t="e">
        <f t="shared" si="31"/>
        <v>#VALUE!</v>
      </c>
      <c r="I179" s="9" t="e">
        <f t="shared" si="32"/>
        <v>#VALUE!</v>
      </c>
      <c r="J179" s="9" t="e">
        <f t="shared" si="22"/>
        <v>#VALUE!</v>
      </c>
      <c r="K179" s="9" t="e">
        <f t="shared" si="23"/>
        <v>#VALUE!</v>
      </c>
      <c r="L179" s="9" t="e">
        <f t="shared" si="24"/>
        <v>#VALUE!</v>
      </c>
      <c r="M179" s="10" t="e">
        <f t="shared" si="25"/>
        <v>#VALUE!</v>
      </c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</row>
    <row r="180" spans="1:31" x14ac:dyDescent="0.25">
      <c r="A180" s="52"/>
      <c r="B180" s="9" t="str">
        <f t="shared" si="26"/>
        <v/>
      </c>
      <c r="C180" s="9" t="str">
        <f t="shared" si="27"/>
        <v/>
      </c>
      <c r="D180" s="9" t="str">
        <f t="shared" si="28"/>
        <v/>
      </c>
      <c r="E180" s="9" t="str">
        <f t="shared" si="29"/>
        <v/>
      </c>
      <c r="F180" s="49" t="str">
        <f>IF(A180="","","v " &amp;ROUND(C180*Data!$C$35,0) &amp; ".0 " &amp; ROUND(D180*Data!$C$35,0) &amp; ".0 " &amp; ROUND(E180*Data!$C$35,0) &amp; ".0")</f>
        <v/>
      </c>
      <c r="G180" s="9">
        <f t="shared" si="30"/>
        <v>0</v>
      </c>
      <c r="H180" s="9" t="e">
        <f t="shared" si="31"/>
        <v>#VALUE!</v>
      </c>
      <c r="I180" s="9" t="e">
        <f t="shared" si="32"/>
        <v>#VALUE!</v>
      </c>
      <c r="J180" s="9" t="e">
        <f t="shared" si="22"/>
        <v>#VALUE!</v>
      </c>
      <c r="K180" s="9" t="e">
        <f t="shared" si="23"/>
        <v>#VALUE!</v>
      </c>
      <c r="L180" s="9" t="e">
        <f t="shared" si="24"/>
        <v>#VALUE!</v>
      </c>
      <c r="M180" s="10" t="e">
        <f t="shared" si="25"/>
        <v>#VALUE!</v>
      </c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</row>
    <row r="181" spans="1:31" x14ac:dyDescent="0.25">
      <c r="A181" s="52"/>
      <c r="B181" s="9" t="str">
        <f t="shared" si="26"/>
        <v/>
      </c>
      <c r="C181" s="9" t="str">
        <f t="shared" si="27"/>
        <v/>
      </c>
      <c r="D181" s="9" t="str">
        <f t="shared" si="28"/>
        <v/>
      </c>
      <c r="E181" s="9" t="str">
        <f t="shared" si="29"/>
        <v/>
      </c>
      <c r="F181" s="49" t="str">
        <f>IF(A181="","","v " &amp;ROUND(C181*Data!$C$35,0) &amp; ".0 " &amp; ROUND(D181*Data!$C$35,0) &amp; ".0 " &amp; ROUND(E181*Data!$C$35,0) &amp; ".0")</f>
        <v/>
      </c>
      <c r="G181" s="9">
        <f t="shared" si="30"/>
        <v>0</v>
      </c>
      <c r="H181" s="9" t="e">
        <f t="shared" si="31"/>
        <v>#VALUE!</v>
      </c>
      <c r="I181" s="9" t="e">
        <f t="shared" si="32"/>
        <v>#VALUE!</v>
      </c>
      <c r="J181" s="9" t="e">
        <f t="shared" si="22"/>
        <v>#VALUE!</v>
      </c>
      <c r="K181" s="9" t="e">
        <f t="shared" si="23"/>
        <v>#VALUE!</v>
      </c>
      <c r="L181" s="9" t="e">
        <f t="shared" si="24"/>
        <v>#VALUE!</v>
      </c>
      <c r="M181" s="10" t="e">
        <f t="shared" si="25"/>
        <v>#VALUE!</v>
      </c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</row>
    <row r="182" spans="1:31" x14ac:dyDescent="0.25">
      <c r="A182" s="52"/>
      <c r="B182" s="9" t="str">
        <f t="shared" si="26"/>
        <v/>
      </c>
      <c r="C182" s="9" t="str">
        <f t="shared" si="27"/>
        <v/>
      </c>
      <c r="D182" s="9" t="str">
        <f t="shared" si="28"/>
        <v/>
      </c>
      <c r="E182" s="9" t="str">
        <f t="shared" si="29"/>
        <v/>
      </c>
      <c r="F182" s="49" t="str">
        <f>IF(A182="","","v " &amp;ROUND(C182*Data!$C$35,0) &amp; ".0 " &amp; ROUND(D182*Data!$C$35,0) &amp; ".0 " &amp; ROUND(E182*Data!$C$35,0) &amp; ".0")</f>
        <v/>
      </c>
      <c r="G182" s="9">
        <f t="shared" si="30"/>
        <v>0</v>
      </c>
      <c r="H182" s="9" t="e">
        <f t="shared" si="31"/>
        <v>#VALUE!</v>
      </c>
      <c r="I182" s="9" t="e">
        <f t="shared" si="32"/>
        <v>#VALUE!</v>
      </c>
      <c r="J182" s="9" t="e">
        <f t="shared" si="22"/>
        <v>#VALUE!</v>
      </c>
      <c r="K182" s="9" t="e">
        <f t="shared" si="23"/>
        <v>#VALUE!</v>
      </c>
      <c r="L182" s="9" t="e">
        <f t="shared" si="24"/>
        <v>#VALUE!</v>
      </c>
      <c r="M182" s="10" t="e">
        <f t="shared" si="25"/>
        <v>#VALUE!</v>
      </c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</row>
    <row r="183" spans="1:31" x14ac:dyDescent="0.25">
      <c r="A183" s="52"/>
      <c r="B183" s="9" t="str">
        <f t="shared" si="26"/>
        <v/>
      </c>
      <c r="C183" s="9" t="str">
        <f t="shared" si="27"/>
        <v/>
      </c>
      <c r="D183" s="9" t="str">
        <f t="shared" si="28"/>
        <v/>
      </c>
      <c r="E183" s="9" t="str">
        <f t="shared" si="29"/>
        <v/>
      </c>
      <c r="F183" s="49" t="str">
        <f>IF(A183="","","v " &amp;ROUND(C183*Data!$C$35,0) &amp; ".0 " &amp; ROUND(D183*Data!$C$35,0) &amp; ".0 " &amp; ROUND(E183*Data!$C$35,0) &amp; ".0")</f>
        <v/>
      </c>
      <c r="G183" s="9">
        <f t="shared" si="30"/>
        <v>0</v>
      </c>
      <c r="H183" s="9" t="e">
        <f t="shared" si="31"/>
        <v>#VALUE!</v>
      </c>
      <c r="I183" s="9" t="e">
        <f t="shared" si="32"/>
        <v>#VALUE!</v>
      </c>
      <c r="J183" s="9" t="e">
        <f t="shared" si="22"/>
        <v>#VALUE!</v>
      </c>
      <c r="K183" s="9" t="e">
        <f t="shared" si="23"/>
        <v>#VALUE!</v>
      </c>
      <c r="L183" s="9" t="e">
        <f t="shared" si="24"/>
        <v>#VALUE!</v>
      </c>
      <c r="M183" s="10" t="e">
        <f t="shared" si="25"/>
        <v>#VALUE!</v>
      </c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</row>
    <row r="184" spans="1:31" x14ac:dyDescent="0.25">
      <c r="A184" s="52"/>
      <c r="B184" s="9" t="str">
        <f t="shared" si="26"/>
        <v/>
      </c>
      <c r="C184" s="9" t="str">
        <f t="shared" si="27"/>
        <v/>
      </c>
      <c r="D184" s="9" t="str">
        <f t="shared" si="28"/>
        <v/>
      </c>
      <c r="E184" s="9" t="str">
        <f t="shared" si="29"/>
        <v/>
      </c>
      <c r="F184" s="49" t="str">
        <f>IF(A184="","","v " &amp;ROUND(C184*Data!$C$35,0) &amp; ".0 " &amp; ROUND(D184*Data!$C$35,0) &amp; ".0 " &amp; ROUND(E184*Data!$C$35,0) &amp; ".0")</f>
        <v/>
      </c>
      <c r="G184" s="9">
        <f t="shared" si="30"/>
        <v>0</v>
      </c>
      <c r="H184" s="9" t="e">
        <f t="shared" si="31"/>
        <v>#VALUE!</v>
      </c>
      <c r="I184" s="9" t="e">
        <f t="shared" si="32"/>
        <v>#VALUE!</v>
      </c>
      <c r="J184" s="9" t="e">
        <f t="shared" si="22"/>
        <v>#VALUE!</v>
      </c>
      <c r="K184" s="9" t="e">
        <f t="shared" si="23"/>
        <v>#VALUE!</v>
      </c>
      <c r="L184" s="9" t="e">
        <f t="shared" si="24"/>
        <v>#VALUE!</v>
      </c>
      <c r="M184" s="10" t="e">
        <f t="shared" si="25"/>
        <v>#VALUE!</v>
      </c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</row>
    <row r="185" spans="1:31" x14ac:dyDescent="0.25">
      <c r="A185" s="52"/>
      <c r="B185" s="9" t="str">
        <f t="shared" si="26"/>
        <v/>
      </c>
      <c r="C185" s="9" t="str">
        <f t="shared" si="27"/>
        <v/>
      </c>
      <c r="D185" s="9" t="str">
        <f t="shared" si="28"/>
        <v/>
      </c>
      <c r="E185" s="9" t="str">
        <f t="shared" si="29"/>
        <v/>
      </c>
      <c r="F185" s="49" t="str">
        <f>IF(A185="","","v " &amp;ROUND(C185*Data!$C$35,0) &amp; ".0 " &amp; ROUND(D185*Data!$C$35,0) &amp; ".0 " &amp; ROUND(E185*Data!$C$35,0) &amp; ".0")</f>
        <v/>
      </c>
      <c r="G185" s="9">
        <f t="shared" si="30"/>
        <v>0</v>
      </c>
      <c r="H185" s="9" t="e">
        <f t="shared" si="31"/>
        <v>#VALUE!</v>
      </c>
      <c r="I185" s="9" t="e">
        <f t="shared" si="32"/>
        <v>#VALUE!</v>
      </c>
      <c r="J185" s="9" t="e">
        <f t="shared" si="22"/>
        <v>#VALUE!</v>
      </c>
      <c r="K185" s="9" t="e">
        <f t="shared" si="23"/>
        <v>#VALUE!</v>
      </c>
      <c r="L185" s="9" t="e">
        <f t="shared" si="24"/>
        <v>#VALUE!</v>
      </c>
      <c r="M185" s="10" t="e">
        <f t="shared" si="25"/>
        <v>#VALUE!</v>
      </c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</row>
    <row r="186" spans="1:31" x14ac:dyDescent="0.25">
      <c r="A186" s="52"/>
      <c r="B186" s="9" t="str">
        <f t="shared" si="26"/>
        <v/>
      </c>
      <c r="C186" s="9" t="str">
        <f t="shared" si="27"/>
        <v/>
      </c>
      <c r="D186" s="9" t="str">
        <f t="shared" si="28"/>
        <v/>
      </c>
      <c r="E186" s="9" t="str">
        <f t="shared" si="29"/>
        <v/>
      </c>
      <c r="F186" s="49" t="str">
        <f>IF(A186="","","v " &amp;ROUND(C186*Data!$C$35,0) &amp; ".0 " &amp; ROUND(D186*Data!$C$35,0) &amp; ".0 " &amp; ROUND(E186*Data!$C$35,0) &amp; ".0")</f>
        <v/>
      </c>
      <c r="G186" s="9">
        <f t="shared" si="30"/>
        <v>0</v>
      </c>
      <c r="H186" s="9" t="e">
        <f t="shared" si="31"/>
        <v>#VALUE!</v>
      </c>
      <c r="I186" s="9" t="e">
        <f t="shared" si="32"/>
        <v>#VALUE!</v>
      </c>
      <c r="J186" s="9" t="e">
        <f t="shared" si="22"/>
        <v>#VALUE!</v>
      </c>
      <c r="K186" s="9" t="e">
        <f t="shared" si="23"/>
        <v>#VALUE!</v>
      </c>
      <c r="L186" s="9" t="e">
        <f t="shared" si="24"/>
        <v>#VALUE!</v>
      </c>
      <c r="M186" s="10" t="e">
        <f t="shared" si="25"/>
        <v>#VALUE!</v>
      </c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</row>
    <row r="187" spans="1:31" x14ac:dyDescent="0.25">
      <c r="A187" s="52"/>
      <c r="B187" s="9" t="str">
        <f t="shared" si="26"/>
        <v/>
      </c>
      <c r="C187" s="9" t="str">
        <f t="shared" si="27"/>
        <v/>
      </c>
      <c r="D187" s="9" t="str">
        <f t="shared" si="28"/>
        <v/>
      </c>
      <c r="E187" s="9" t="str">
        <f t="shared" si="29"/>
        <v/>
      </c>
      <c r="F187" s="49" t="str">
        <f>IF(A187="","","v " &amp;ROUND(C187*Data!$C$35,0) &amp; ".0 " &amp; ROUND(D187*Data!$C$35,0) &amp; ".0 " &amp; ROUND(E187*Data!$C$35,0) &amp; ".0")</f>
        <v/>
      </c>
      <c r="G187" s="9">
        <f t="shared" si="30"/>
        <v>0</v>
      </c>
      <c r="H187" s="9" t="e">
        <f t="shared" si="31"/>
        <v>#VALUE!</v>
      </c>
      <c r="I187" s="9" t="e">
        <f t="shared" si="32"/>
        <v>#VALUE!</v>
      </c>
      <c r="J187" s="9" t="e">
        <f t="shared" si="22"/>
        <v>#VALUE!</v>
      </c>
      <c r="K187" s="9" t="e">
        <f t="shared" si="23"/>
        <v>#VALUE!</v>
      </c>
      <c r="L187" s="9" t="e">
        <f t="shared" si="24"/>
        <v>#VALUE!</v>
      </c>
      <c r="M187" s="10" t="e">
        <f t="shared" si="25"/>
        <v>#VALUE!</v>
      </c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</row>
    <row r="188" spans="1:31" x14ac:dyDescent="0.25">
      <c r="A188" s="52"/>
      <c r="B188" s="9" t="str">
        <f t="shared" si="26"/>
        <v/>
      </c>
      <c r="C188" s="9" t="str">
        <f t="shared" si="27"/>
        <v/>
      </c>
      <c r="D188" s="9" t="str">
        <f t="shared" si="28"/>
        <v/>
      </c>
      <c r="E188" s="9" t="str">
        <f t="shared" si="29"/>
        <v/>
      </c>
      <c r="F188" s="49" t="str">
        <f>IF(A188="","","v " &amp;ROUND(C188*Data!$C$35,0) &amp; ".0 " &amp; ROUND(D188*Data!$C$35,0) &amp; ".0 " &amp; ROUND(E188*Data!$C$35,0) &amp; ".0")</f>
        <v/>
      </c>
      <c r="G188" s="9">
        <f t="shared" si="30"/>
        <v>0</v>
      </c>
      <c r="H188" s="9" t="e">
        <f t="shared" si="31"/>
        <v>#VALUE!</v>
      </c>
      <c r="I188" s="9" t="e">
        <f t="shared" si="32"/>
        <v>#VALUE!</v>
      </c>
      <c r="J188" s="9" t="e">
        <f t="shared" si="22"/>
        <v>#VALUE!</v>
      </c>
      <c r="K188" s="9" t="e">
        <f t="shared" si="23"/>
        <v>#VALUE!</v>
      </c>
      <c r="L188" s="9" t="e">
        <f t="shared" si="24"/>
        <v>#VALUE!</v>
      </c>
      <c r="M188" s="10" t="e">
        <f t="shared" si="25"/>
        <v>#VALUE!</v>
      </c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</row>
    <row r="189" spans="1:31" x14ac:dyDescent="0.25">
      <c r="A189" s="52"/>
      <c r="B189" s="9" t="str">
        <f t="shared" si="26"/>
        <v/>
      </c>
      <c r="C189" s="9" t="str">
        <f t="shared" si="27"/>
        <v/>
      </c>
      <c r="D189" s="9" t="str">
        <f t="shared" si="28"/>
        <v/>
      </c>
      <c r="E189" s="9" t="str">
        <f t="shared" si="29"/>
        <v/>
      </c>
      <c r="F189" s="49" t="str">
        <f>IF(A189="","","v " &amp;ROUND(C189*Data!$C$35,0) &amp; ".0 " &amp; ROUND(D189*Data!$C$35,0) &amp; ".0 " &amp; ROUND(E189*Data!$C$35,0) &amp; ".0")</f>
        <v/>
      </c>
      <c r="G189" s="9">
        <f t="shared" si="30"/>
        <v>0</v>
      </c>
      <c r="H189" s="9" t="e">
        <f t="shared" si="31"/>
        <v>#VALUE!</v>
      </c>
      <c r="I189" s="9" t="e">
        <f t="shared" si="32"/>
        <v>#VALUE!</v>
      </c>
      <c r="J189" s="9" t="e">
        <f t="shared" si="22"/>
        <v>#VALUE!</v>
      </c>
      <c r="K189" s="9" t="e">
        <f t="shared" si="23"/>
        <v>#VALUE!</v>
      </c>
      <c r="L189" s="9" t="e">
        <f t="shared" si="24"/>
        <v>#VALUE!</v>
      </c>
      <c r="M189" s="10" t="e">
        <f t="shared" si="25"/>
        <v>#VALUE!</v>
      </c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</row>
    <row r="190" spans="1:31" x14ac:dyDescent="0.25">
      <c r="A190" s="52"/>
      <c r="B190" s="9" t="str">
        <f t="shared" si="26"/>
        <v/>
      </c>
      <c r="C190" s="9" t="str">
        <f t="shared" si="27"/>
        <v/>
      </c>
      <c r="D190" s="9" t="str">
        <f t="shared" si="28"/>
        <v/>
      </c>
      <c r="E190" s="9" t="str">
        <f t="shared" si="29"/>
        <v/>
      </c>
      <c r="F190" s="49" t="str">
        <f>IF(A190="","","v " &amp;ROUND(C190*Data!$C$35,0) &amp; ".0 " &amp; ROUND(D190*Data!$C$35,0) &amp; ".0 " &amp; ROUND(E190*Data!$C$35,0) &amp; ".0")</f>
        <v/>
      </c>
      <c r="G190" s="9">
        <f t="shared" si="30"/>
        <v>0</v>
      </c>
      <c r="H190" s="9" t="e">
        <f t="shared" si="31"/>
        <v>#VALUE!</v>
      </c>
      <c r="I190" s="9" t="e">
        <f t="shared" si="32"/>
        <v>#VALUE!</v>
      </c>
      <c r="J190" s="9" t="e">
        <f t="shared" si="22"/>
        <v>#VALUE!</v>
      </c>
      <c r="K190" s="9" t="e">
        <f t="shared" si="23"/>
        <v>#VALUE!</v>
      </c>
      <c r="L190" s="9" t="e">
        <f t="shared" si="24"/>
        <v>#VALUE!</v>
      </c>
      <c r="M190" s="10" t="e">
        <f t="shared" si="25"/>
        <v>#VALUE!</v>
      </c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</row>
    <row r="191" spans="1:31" x14ac:dyDescent="0.25">
      <c r="A191" s="52"/>
      <c r="B191" s="9" t="str">
        <f t="shared" si="26"/>
        <v/>
      </c>
      <c r="C191" s="9" t="str">
        <f t="shared" si="27"/>
        <v/>
      </c>
      <c r="D191" s="9" t="str">
        <f t="shared" si="28"/>
        <v/>
      </c>
      <c r="E191" s="9" t="str">
        <f t="shared" si="29"/>
        <v/>
      </c>
      <c r="F191" s="49" t="str">
        <f>IF(A191="","","v " &amp;ROUND(C191*Data!$C$35,0) &amp; ".0 " &amp; ROUND(D191*Data!$C$35,0) &amp; ".0 " &amp; ROUND(E191*Data!$C$35,0) &amp; ".0")</f>
        <v/>
      </c>
      <c r="G191" s="9">
        <f t="shared" si="30"/>
        <v>0</v>
      </c>
      <c r="H191" s="9" t="e">
        <f t="shared" si="31"/>
        <v>#VALUE!</v>
      </c>
      <c r="I191" s="9" t="e">
        <f t="shared" si="32"/>
        <v>#VALUE!</v>
      </c>
      <c r="J191" s="9" t="e">
        <f t="shared" si="22"/>
        <v>#VALUE!</v>
      </c>
      <c r="K191" s="9" t="e">
        <f t="shared" si="23"/>
        <v>#VALUE!</v>
      </c>
      <c r="L191" s="9" t="e">
        <f t="shared" si="24"/>
        <v>#VALUE!</v>
      </c>
      <c r="M191" s="10" t="e">
        <f t="shared" si="25"/>
        <v>#VALUE!</v>
      </c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</row>
    <row r="192" spans="1:31" x14ac:dyDescent="0.25">
      <c r="A192" s="52"/>
      <c r="B192" s="9" t="str">
        <f t="shared" si="26"/>
        <v/>
      </c>
      <c r="C192" s="9" t="str">
        <f t="shared" si="27"/>
        <v/>
      </c>
      <c r="D192" s="9" t="str">
        <f t="shared" si="28"/>
        <v/>
      </c>
      <c r="E192" s="9" t="str">
        <f t="shared" si="29"/>
        <v/>
      </c>
      <c r="F192" s="49" t="str">
        <f>IF(A192="","","v " &amp;ROUND(C192*Data!$C$35,0) &amp; ".0 " &amp; ROUND(D192*Data!$C$35,0) &amp; ".0 " &amp; ROUND(E192*Data!$C$35,0) &amp; ".0")</f>
        <v/>
      </c>
      <c r="G192" s="9">
        <f t="shared" si="30"/>
        <v>0</v>
      </c>
      <c r="H192" s="9" t="e">
        <f t="shared" si="31"/>
        <v>#VALUE!</v>
      </c>
      <c r="I192" s="9" t="e">
        <f t="shared" si="32"/>
        <v>#VALUE!</v>
      </c>
      <c r="J192" s="9" t="e">
        <f t="shared" si="22"/>
        <v>#VALUE!</v>
      </c>
      <c r="K192" s="9" t="e">
        <f t="shared" si="23"/>
        <v>#VALUE!</v>
      </c>
      <c r="L192" s="9" t="e">
        <f t="shared" si="24"/>
        <v>#VALUE!</v>
      </c>
      <c r="M192" s="10" t="e">
        <f t="shared" si="25"/>
        <v>#VALUE!</v>
      </c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</row>
    <row r="193" spans="1:31" x14ac:dyDescent="0.25">
      <c r="A193" s="52"/>
      <c r="B193" s="9" t="str">
        <f t="shared" si="26"/>
        <v/>
      </c>
      <c r="C193" s="9" t="str">
        <f t="shared" si="27"/>
        <v/>
      </c>
      <c r="D193" s="9" t="str">
        <f t="shared" si="28"/>
        <v/>
      </c>
      <c r="E193" s="9" t="str">
        <f t="shared" si="29"/>
        <v/>
      </c>
      <c r="F193" s="49" t="str">
        <f>IF(A193="","","v " &amp;ROUND(C193*Data!$C$35,0) &amp; ".0 " &amp; ROUND(D193*Data!$C$35,0) &amp; ".0 " &amp; ROUND(E193*Data!$C$35,0) &amp; ".0")</f>
        <v/>
      </c>
      <c r="G193" s="9">
        <f t="shared" si="30"/>
        <v>0</v>
      </c>
      <c r="H193" s="9" t="e">
        <f t="shared" si="31"/>
        <v>#VALUE!</v>
      </c>
      <c r="I193" s="9" t="e">
        <f t="shared" si="32"/>
        <v>#VALUE!</v>
      </c>
      <c r="J193" s="9" t="e">
        <f t="shared" si="22"/>
        <v>#VALUE!</v>
      </c>
      <c r="K193" s="9" t="e">
        <f t="shared" si="23"/>
        <v>#VALUE!</v>
      </c>
      <c r="L193" s="9" t="e">
        <f t="shared" si="24"/>
        <v>#VALUE!</v>
      </c>
      <c r="M193" s="10" t="e">
        <f t="shared" si="25"/>
        <v>#VALUE!</v>
      </c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</row>
    <row r="194" spans="1:31" x14ac:dyDescent="0.25">
      <c r="A194" s="52"/>
      <c r="B194" s="9" t="str">
        <f t="shared" si="26"/>
        <v/>
      </c>
      <c r="C194" s="9" t="str">
        <f t="shared" si="27"/>
        <v/>
      </c>
      <c r="D194" s="9" t="str">
        <f t="shared" si="28"/>
        <v/>
      </c>
      <c r="E194" s="9" t="str">
        <f t="shared" si="29"/>
        <v/>
      </c>
      <c r="F194" s="49" t="str">
        <f>IF(A194="","","v " &amp;ROUND(C194*Data!$C$35,0) &amp; ".0 " &amp; ROUND(D194*Data!$C$35,0) &amp; ".0 " &amp; ROUND(E194*Data!$C$35,0) &amp; ".0")</f>
        <v/>
      </c>
      <c r="G194" s="9">
        <f t="shared" si="30"/>
        <v>0</v>
      </c>
      <c r="H194" s="9" t="e">
        <f t="shared" si="31"/>
        <v>#VALUE!</v>
      </c>
      <c r="I194" s="9" t="e">
        <f t="shared" si="32"/>
        <v>#VALUE!</v>
      </c>
      <c r="J194" s="9" t="e">
        <f t="shared" ref="J194:J256" si="33">SEARCH(" ",B194,H194+1)</f>
        <v>#VALUE!</v>
      </c>
      <c r="K194" s="9" t="e">
        <f t="shared" ref="K194:K256" si="34">SEARCH(".",B194,I194+1)</f>
        <v>#VALUE!</v>
      </c>
      <c r="L194" s="9" t="e">
        <f t="shared" ref="L194:L256" si="35">SEARCH(" ",B194,J194+1)</f>
        <v>#VALUE!</v>
      </c>
      <c r="M194" s="10" t="e">
        <f t="shared" ref="M194:M256" si="36">SEARCH(".",B194,K194+1)</f>
        <v>#VALUE!</v>
      </c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</row>
    <row r="195" spans="1:31" x14ac:dyDescent="0.25">
      <c r="A195" s="52"/>
      <c r="B195" s="9" t="str">
        <f t="shared" ref="B195:B256" si="37">TRIM(A195)</f>
        <v/>
      </c>
      <c r="C195" s="9" t="str">
        <f t="shared" ref="C195:C256" si="38">IF(A195="","",VALUE(RIGHT(LEFT(B195,I195-1),LEN(LEFT(B195,I195-1))-H195)))</f>
        <v/>
      </c>
      <c r="D195" s="9" t="str">
        <f t="shared" ref="D195:D256" si="39">IF(A195="","",VALUE(RIGHT(LEFT(B195,K195-1),LEN(LEFT(B195,K195-1))-J195)))</f>
        <v/>
      </c>
      <c r="E195" s="9" t="str">
        <f t="shared" ref="E195:E256" si="40">IF(A195="","",VALUE(RIGHT(LEFT(B195,M195-1),LEN(LEFT(B195,M195-1))-L195)))</f>
        <v/>
      </c>
      <c r="F195" s="49" t="str">
        <f>IF(A195="","","v " &amp;ROUND(C195*Data!$C$35,0) &amp; ".0 " &amp; ROUND(D195*Data!$C$35,0) &amp; ".0 " &amp; ROUND(E195*Data!$C$35,0) &amp; ".0")</f>
        <v/>
      </c>
      <c r="G195" s="9">
        <f t="shared" ref="G195:G256" si="41">LEN(B195)</f>
        <v>0</v>
      </c>
      <c r="H195" s="9" t="e">
        <f t="shared" ref="H195:H256" si="42">SEARCH(" ",B195)</f>
        <v>#VALUE!</v>
      </c>
      <c r="I195" s="9" t="e">
        <f t="shared" ref="I195:I256" si="43">SEARCH(".",B195)</f>
        <v>#VALUE!</v>
      </c>
      <c r="J195" s="9" t="e">
        <f t="shared" si="33"/>
        <v>#VALUE!</v>
      </c>
      <c r="K195" s="9" t="e">
        <f t="shared" si="34"/>
        <v>#VALUE!</v>
      </c>
      <c r="L195" s="9" t="e">
        <f t="shared" si="35"/>
        <v>#VALUE!</v>
      </c>
      <c r="M195" s="10" t="e">
        <f t="shared" si="36"/>
        <v>#VALUE!</v>
      </c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</row>
    <row r="196" spans="1:31" x14ac:dyDescent="0.25">
      <c r="A196" s="52"/>
      <c r="B196" s="9" t="str">
        <f t="shared" si="37"/>
        <v/>
      </c>
      <c r="C196" s="9" t="str">
        <f t="shared" si="38"/>
        <v/>
      </c>
      <c r="D196" s="9" t="str">
        <f t="shared" si="39"/>
        <v/>
      </c>
      <c r="E196" s="9" t="str">
        <f t="shared" si="40"/>
        <v/>
      </c>
      <c r="F196" s="49" t="str">
        <f>IF(A196="","","v " &amp;ROUND(C196*Data!$C$35,0) &amp; ".0 " &amp; ROUND(D196*Data!$C$35,0) &amp; ".0 " &amp; ROUND(E196*Data!$C$35,0) &amp; ".0")</f>
        <v/>
      </c>
      <c r="G196" s="9">
        <f t="shared" si="41"/>
        <v>0</v>
      </c>
      <c r="H196" s="9" t="e">
        <f t="shared" si="42"/>
        <v>#VALUE!</v>
      </c>
      <c r="I196" s="9" t="e">
        <f t="shared" si="43"/>
        <v>#VALUE!</v>
      </c>
      <c r="J196" s="9" t="e">
        <f t="shared" si="33"/>
        <v>#VALUE!</v>
      </c>
      <c r="K196" s="9" t="e">
        <f t="shared" si="34"/>
        <v>#VALUE!</v>
      </c>
      <c r="L196" s="9" t="e">
        <f t="shared" si="35"/>
        <v>#VALUE!</v>
      </c>
      <c r="M196" s="10" t="e">
        <f t="shared" si="36"/>
        <v>#VALUE!</v>
      </c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</row>
    <row r="197" spans="1:31" x14ac:dyDescent="0.25">
      <c r="A197" s="52"/>
      <c r="B197" s="9" t="str">
        <f t="shared" si="37"/>
        <v/>
      </c>
      <c r="C197" s="9" t="str">
        <f t="shared" si="38"/>
        <v/>
      </c>
      <c r="D197" s="9" t="str">
        <f t="shared" si="39"/>
        <v/>
      </c>
      <c r="E197" s="9" t="str">
        <f t="shared" si="40"/>
        <v/>
      </c>
      <c r="F197" s="49" t="str">
        <f>IF(A197="","","v " &amp;ROUND(C197*Data!$C$35,0) &amp; ".0 " &amp; ROUND(D197*Data!$C$35,0) &amp; ".0 " &amp; ROUND(E197*Data!$C$35,0) &amp; ".0")</f>
        <v/>
      </c>
      <c r="G197" s="9">
        <f t="shared" si="41"/>
        <v>0</v>
      </c>
      <c r="H197" s="9" t="e">
        <f t="shared" si="42"/>
        <v>#VALUE!</v>
      </c>
      <c r="I197" s="9" t="e">
        <f t="shared" si="43"/>
        <v>#VALUE!</v>
      </c>
      <c r="J197" s="9" t="e">
        <f t="shared" si="33"/>
        <v>#VALUE!</v>
      </c>
      <c r="K197" s="9" t="e">
        <f t="shared" si="34"/>
        <v>#VALUE!</v>
      </c>
      <c r="L197" s="9" t="e">
        <f t="shared" si="35"/>
        <v>#VALUE!</v>
      </c>
      <c r="M197" s="10" t="e">
        <f t="shared" si="36"/>
        <v>#VALUE!</v>
      </c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</row>
    <row r="198" spans="1:31" x14ac:dyDescent="0.25">
      <c r="A198" s="52"/>
      <c r="B198" s="9" t="str">
        <f t="shared" si="37"/>
        <v/>
      </c>
      <c r="C198" s="9" t="str">
        <f t="shared" si="38"/>
        <v/>
      </c>
      <c r="D198" s="9" t="str">
        <f t="shared" si="39"/>
        <v/>
      </c>
      <c r="E198" s="9" t="str">
        <f t="shared" si="40"/>
        <v/>
      </c>
      <c r="F198" s="49" t="str">
        <f>IF(A198="","","v " &amp;ROUND(C198*Data!$C$35,0) &amp; ".0 " &amp; ROUND(D198*Data!$C$35,0) &amp; ".0 " &amp; ROUND(E198*Data!$C$35,0) &amp; ".0")</f>
        <v/>
      </c>
      <c r="G198" s="9">
        <f t="shared" si="41"/>
        <v>0</v>
      </c>
      <c r="H198" s="9" t="e">
        <f t="shared" si="42"/>
        <v>#VALUE!</v>
      </c>
      <c r="I198" s="9" t="e">
        <f t="shared" si="43"/>
        <v>#VALUE!</v>
      </c>
      <c r="J198" s="9" t="e">
        <f t="shared" si="33"/>
        <v>#VALUE!</v>
      </c>
      <c r="K198" s="9" t="e">
        <f t="shared" si="34"/>
        <v>#VALUE!</v>
      </c>
      <c r="L198" s="9" t="e">
        <f t="shared" si="35"/>
        <v>#VALUE!</v>
      </c>
      <c r="M198" s="10" t="e">
        <f t="shared" si="36"/>
        <v>#VALUE!</v>
      </c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</row>
    <row r="199" spans="1:31" x14ac:dyDescent="0.25">
      <c r="A199" s="52"/>
      <c r="B199" s="9" t="str">
        <f t="shared" si="37"/>
        <v/>
      </c>
      <c r="C199" s="9" t="str">
        <f t="shared" si="38"/>
        <v/>
      </c>
      <c r="D199" s="9" t="str">
        <f t="shared" si="39"/>
        <v/>
      </c>
      <c r="E199" s="9" t="str">
        <f t="shared" si="40"/>
        <v/>
      </c>
      <c r="F199" s="49" t="str">
        <f>IF(A199="","","v " &amp;ROUND(C199*Data!$C$35,0) &amp; ".0 " &amp; ROUND(D199*Data!$C$35,0) &amp; ".0 " &amp; ROUND(E199*Data!$C$35,0) &amp; ".0")</f>
        <v/>
      </c>
      <c r="G199" s="9">
        <f t="shared" si="41"/>
        <v>0</v>
      </c>
      <c r="H199" s="9" t="e">
        <f t="shared" si="42"/>
        <v>#VALUE!</v>
      </c>
      <c r="I199" s="9" t="e">
        <f t="shared" si="43"/>
        <v>#VALUE!</v>
      </c>
      <c r="J199" s="9" t="e">
        <f t="shared" si="33"/>
        <v>#VALUE!</v>
      </c>
      <c r="K199" s="9" t="e">
        <f t="shared" si="34"/>
        <v>#VALUE!</v>
      </c>
      <c r="L199" s="9" t="e">
        <f t="shared" si="35"/>
        <v>#VALUE!</v>
      </c>
      <c r="M199" s="10" t="e">
        <f t="shared" si="36"/>
        <v>#VALUE!</v>
      </c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</row>
    <row r="200" spans="1:31" x14ac:dyDescent="0.25">
      <c r="A200" s="52"/>
      <c r="B200" s="9" t="str">
        <f t="shared" si="37"/>
        <v/>
      </c>
      <c r="C200" s="9" t="str">
        <f t="shared" si="38"/>
        <v/>
      </c>
      <c r="D200" s="9" t="str">
        <f t="shared" si="39"/>
        <v/>
      </c>
      <c r="E200" s="9" t="str">
        <f t="shared" si="40"/>
        <v/>
      </c>
      <c r="F200" s="49" t="str">
        <f>IF(A200="","","v " &amp;ROUND(C200*Data!$C$35,0) &amp; ".0 " &amp; ROUND(D200*Data!$C$35,0) &amp; ".0 " &amp; ROUND(E200*Data!$C$35,0) &amp; ".0")</f>
        <v/>
      </c>
      <c r="G200" s="9">
        <f t="shared" si="41"/>
        <v>0</v>
      </c>
      <c r="H200" s="9" t="e">
        <f t="shared" si="42"/>
        <v>#VALUE!</v>
      </c>
      <c r="I200" s="9" t="e">
        <f t="shared" si="43"/>
        <v>#VALUE!</v>
      </c>
      <c r="J200" s="9" t="e">
        <f t="shared" si="33"/>
        <v>#VALUE!</v>
      </c>
      <c r="K200" s="9" t="e">
        <f t="shared" si="34"/>
        <v>#VALUE!</v>
      </c>
      <c r="L200" s="9" t="e">
        <f t="shared" si="35"/>
        <v>#VALUE!</v>
      </c>
      <c r="M200" s="10" t="e">
        <f t="shared" si="36"/>
        <v>#VALUE!</v>
      </c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</row>
    <row r="201" spans="1:31" x14ac:dyDescent="0.25">
      <c r="A201" s="52"/>
      <c r="B201" s="9" t="str">
        <f t="shared" si="37"/>
        <v/>
      </c>
      <c r="C201" s="9" t="str">
        <f t="shared" si="38"/>
        <v/>
      </c>
      <c r="D201" s="9" t="str">
        <f t="shared" si="39"/>
        <v/>
      </c>
      <c r="E201" s="9" t="str">
        <f t="shared" si="40"/>
        <v/>
      </c>
      <c r="F201" s="49" t="str">
        <f>IF(A201="","","v " &amp;ROUND(C201*Data!$C$35,0) &amp; ".0 " &amp; ROUND(D201*Data!$C$35,0) &amp; ".0 " &amp; ROUND(E201*Data!$C$35,0) &amp; ".0")</f>
        <v/>
      </c>
      <c r="G201" s="9">
        <f t="shared" si="41"/>
        <v>0</v>
      </c>
      <c r="H201" s="9" t="e">
        <f t="shared" si="42"/>
        <v>#VALUE!</v>
      </c>
      <c r="I201" s="9" t="e">
        <f t="shared" si="43"/>
        <v>#VALUE!</v>
      </c>
      <c r="J201" s="9" t="e">
        <f t="shared" si="33"/>
        <v>#VALUE!</v>
      </c>
      <c r="K201" s="9" t="e">
        <f t="shared" si="34"/>
        <v>#VALUE!</v>
      </c>
      <c r="L201" s="9" t="e">
        <f t="shared" si="35"/>
        <v>#VALUE!</v>
      </c>
      <c r="M201" s="10" t="e">
        <f t="shared" si="36"/>
        <v>#VALUE!</v>
      </c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</row>
    <row r="202" spans="1:31" x14ac:dyDescent="0.25">
      <c r="A202" s="52"/>
      <c r="B202" s="9" t="str">
        <f t="shared" si="37"/>
        <v/>
      </c>
      <c r="C202" s="9" t="str">
        <f t="shared" si="38"/>
        <v/>
      </c>
      <c r="D202" s="9" t="str">
        <f t="shared" si="39"/>
        <v/>
      </c>
      <c r="E202" s="9" t="str">
        <f t="shared" si="40"/>
        <v/>
      </c>
      <c r="F202" s="49" t="str">
        <f>IF(A202="","","v " &amp;ROUND(C202*Data!$C$35,0) &amp; ".0 " &amp; ROUND(D202*Data!$C$35,0) &amp; ".0 " &amp; ROUND(E202*Data!$C$35,0) &amp; ".0")</f>
        <v/>
      </c>
      <c r="G202" s="9">
        <f t="shared" si="41"/>
        <v>0</v>
      </c>
      <c r="H202" s="9" t="e">
        <f t="shared" si="42"/>
        <v>#VALUE!</v>
      </c>
      <c r="I202" s="9" t="e">
        <f t="shared" si="43"/>
        <v>#VALUE!</v>
      </c>
      <c r="J202" s="9" t="e">
        <f t="shared" si="33"/>
        <v>#VALUE!</v>
      </c>
      <c r="K202" s="9" t="e">
        <f t="shared" si="34"/>
        <v>#VALUE!</v>
      </c>
      <c r="L202" s="9" t="e">
        <f t="shared" si="35"/>
        <v>#VALUE!</v>
      </c>
      <c r="M202" s="10" t="e">
        <f t="shared" si="36"/>
        <v>#VALUE!</v>
      </c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</row>
    <row r="203" spans="1:31" x14ac:dyDescent="0.25">
      <c r="A203" s="52"/>
      <c r="B203" s="9" t="str">
        <f t="shared" si="37"/>
        <v/>
      </c>
      <c r="C203" s="9" t="str">
        <f t="shared" si="38"/>
        <v/>
      </c>
      <c r="D203" s="9" t="str">
        <f t="shared" si="39"/>
        <v/>
      </c>
      <c r="E203" s="9" t="str">
        <f t="shared" si="40"/>
        <v/>
      </c>
      <c r="F203" s="49" t="str">
        <f>IF(A203="","","v " &amp;ROUND(C203*Data!$C$35,0) &amp; ".0 " &amp; ROUND(D203*Data!$C$35,0) &amp; ".0 " &amp; ROUND(E203*Data!$C$35,0) &amp; ".0")</f>
        <v/>
      </c>
      <c r="G203" s="9">
        <f t="shared" si="41"/>
        <v>0</v>
      </c>
      <c r="H203" s="9" t="e">
        <f t="shared" si="42"/>
        <v>#VALUE!</v>
      </c>
      <c r="I203" s="9" t="e">
        <f t="shared" si="43"/>
        <v>#VALUE!</v>
      </c>
      <c r="J203" s="9" t="e">
        <f t="shared" si="33"/>
        <v>#VALUE!</v>
      </c>
      <c r="K203" s="9" t="e">
        <f t="shared" si="34"/>
        <v>#VALUE!</v>
      </c>
      <c r="L203" s="9" t="e">
        <f t="shared" si="35"/>
        <v>#VALUE!</v>
      </c>
      <c r="M203" s="10" t="e">
        <f t="shared" si="36"/>
        <v>#VALUE!</v>
      </c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</row>
    <row r="204" spans="1:31" x14ac:dyDescent="0.25">
      <c r="A204" s="52"/>
      <c r="B204" s="9" t="str">
        <f t="shared" si="37"/>
        <v/>
      </c>
      <c r="C204" s="9" t="str">
        <f t="shared" si="38"/>
        <v/>
      </c>
      <c r="D204" s="9" t="str">
        <f t="shared" si="39"/>
        <v/>
      </c>
      <c r="E204" s="9" t="str">
        <f t="shared" si="40"/>
        <v/>
      </c>
      <c r="F204" s="49" t="str">
        <f>IF(A204="","","v " &amp;ROUND(C204*Data!$C$35,0) &amp; ".0 " &amp; ROUND(D204*Data!$C$35,0) &amp; ".0 " &amp; ROUND(E204*Data!$C$35,0) &amp; ".0")</f>
        <v/>
      </c>
      <c r="G204" s="9">
        <f t="shared" si="41"/>
        <v>0</v>
      </c>
      <c r="H204" s="9" t="e">
        <f t="shared" si="42"/>
        <v>#VALUE!</v>
      </c>
      <c r="I204" s="9" t="e">
        <f t="shared" si="43"/>
        <v>#VALUE!</v>
      </c>
      <c r="J204" s="9" t="e">
        <f t="shared" si="33"/>
        <v>#VALUE!</v>
      </c>
      <c r="K204" s="9" t="e">
        <f t="shared" si="34"/>
        <v>#VALUE!</v>
      </c>
      <c r="L204" s="9" t="e">
        <f t="shared" si="35"/>
        <v>#VALUE!</v>
      </c>
      <c r="M204" s="10" t="e">
        <f t="shared" si="36"/>
        <v>#VALUE!</v>
      </c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</row>
    <row r="205" spans="1:31" x14ac:dyDescent="0.25">
      <c r="A205" s="52"/>
      <c r="B205" s="9" t="str">
        <f t="shared" si="37"/>
        <v/>
      </c>
      <c r="C205" s="9" t="str">
        <f t="shared" si="38"/>
        <v/>
      </c>
      <c r="D205" s="9" t="str">
        <f t="shared" si="39"/>
        <v/>
      </c>
      <c r="E205" s="9" t="str">
        <f t="shared" si="40"/>
        <v/>
      </c>
      <c r="F205" s="49" t="str">
        <f>IF(A205="","","v " &amp;ROUND(C205*Data!$C$35,0) &amp; ".0 " &amp; ROUND(D205*Data!$C$35,0) &amp; ".0 " &amp; ROUND(E205*Data!$C$35,0) &amp; ".0")</f>
        <v/>
      </c>
      <c r="G205" s="9">
        <f t="shared" si="41"/>
        <v>0</v>
      </c>
      <c r="H205" s="9" t="e">
        <f t="shared" si="42"/>
        <v>#VALUE!</v>
      </c>
      <c r="I205" s="9" t="e">
        <f t="shared" si="43"/>
        <v>#VALUE!</v>
      </c>
      <c r="J205" s="9" t="e">
        <f t="shared" si="33"/>
        <v>#VALUE!</v>
      </c>
      <c r="K205" s="9" t="e">
        <f t="shared" si="34"/>
        <v>#VALUE!</v>
      </c>
      <c r="L205" s="9" t="e">
        <f t="shared" si="35"/>
        <v>#VALUE!</v>
      </c>
      <c r="M205" s="10" t="e">
        <f t="shared" si="36"/>
        <v>#VALUE!</v>
      </c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</row>
    <row r="206" spans="1:31" x14ac:dyDescent="0.25">
      <c r="A206" s="52"/>
      <c r="B206" s="9" t="str">
        <f t="shared" si="37"/>
        <v/>
      </c>
      <c r="C206" s="9" t="str">
        <f t="shared" si="38"/>
        <v/>
      </c>
      <c r="D206" s="9" t="str">
        <f t="shared" si="39"/>
        <v/>
      </c>
      <c r="E206" s="9" t="str">
        <f t="shared" si="40"/>
        <v/>
      </c>
      <c r="F206" s="49" t="str">
        <f>IF(A206="","","v " &amp;ROUND(C206*Data!$C$35,0) &amp; ".0 " &amp; ROUND(D206*Data!$C$35,0) &amp; ".0 " &amp; ROUND(E206*Data!$C$35,0) &amp; ".0")</f>
        <v/>
      </c>
      <c r="G206" s="9">
        <f t="shared" si="41"/>
        <v>0</v>
      </c>
      <c r="H206" s="9" t="e">
        <f t="shared" si="42"/>
        <v>#VALUE!</v>
      </c>
      <c r="I206" s="9" t="e">
        <f t="shared" si="43"/>
        <v>#VALUE!</v>
      </c>
      <c r="J206" s="9" t="e">
        <f t="shared" si="33"/>
        <v>#VALUE!</v>
      </c>
      <c r="K206" s="9" t="e">
        <f t="shared" si="34"/>
        <v>#VALUE!</v>
      </c>
      <c r="L206" s="9" t="e">
        <f t="shared" si="35"/>
        <v>#VALUE!</v>
      </c>
      <c r="M206" s="10" t="e">
        <f t="shared" si="36"/>
        <v>#VALUE!</v>
      </c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</row>
    <row r="207" spans="1:31" x14ac:dyDescent="0.25">
      <c r="A207" s="52"/>
      <c r="B207" s="9" t="str">
        <f t="shared" si="37"/>
        <v/>
      </c>
      <c r="C207" s="9" t="str">
        <f t="shared" si="38"/>
        <v/>
      </c>
      <c r="D207" s="9" t="str">
        <f t="shared" si="39"/>
        <v/>
      </c>
      <c r="E207" s="9" t="str">
        <f t="shared" si="40"/>
        <v/>
      </c>
      <c r="F207" s="49" t="str">
        <f>IF(A207="","","v " &amp;ROUND(C207*Data!$C$35,0) &amp; ".0 " &amp; ROUND(D207*Data!$C$35,0) &amp; ".0 " &amp; ROUND(E207*Data!$C$35,0) &amp; ".0")</f>
        <v/>
      </c>
      <c r="G207" s="9">
        <f t="shared" si="41"/>
        <v>0</v>
      </c>
      <c r="H207" s="9" t="e">
        <f t="shared" si="42"/>
        <v>#VALUE!</v>
      </c>
      <c r="I207" s="9" t="e">
        <f t="shared" si="43"/>
        <v>#VALUE!</v>
      </c>
      <c r="J207" s="9" t="e">
        <f t="shared" si="33"/>
        <v>#VALUE!</v>
      </c>
      <c r="K207" s="9" t="e">
        <f t="shared" si="34"/>
        <v>#VALUE!</v>
      </c>
      <c r="L207" s="9" t="e">
        <f t="shared" si="35"/>
        <v>#VALUE!</v>
      </c>
      <c r="M207" s="10" t="e">
        <f t="shared" si="36"/>
        <v>#VALUE!</v>
      </c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</row>
    <row r="208" spans="1:31" x14ac:dyDescent="0.25">
      <c r="A208" s="52"/>
      <c r="B208" s="9" t="str">
        <f t="shared" si="37"/>
        <v/>
      </c>
      <c r="C208" s="9" t="str">
        <f t="shared" si="38"/>
        <v/>
      </c>
      <c r="D208" s="9" t="str">
        <f t="shared" si="39"/>
        <v/>
      </c>
      <c r="E208" s="9" t="str">
        <f t="shared" si="40"/>
        <v/>
      </c>
      <c r="F208" s="49" t="str">
        <f>IF(A208="","","v " &amp;ROUND(C208*Data!$C$35,0) &amp; ".0 " &amp; ROUND(D208*Data!$C$35,0) &amp; ".0 " &amp; ROUND(E208*Data!$C$35,0) &amp; ".0")</f>
        <v/>
      </c>
      <c r="G208" s="9">
        <f t="shared" si="41"/>
        <v>0</v>
      </c>
      <c r="H208" s="9" t="e">
        <f t="shared" si="42"/>
        <v>#VALUE!</v>
      </c>
      <c r="I208" s="9" t="e">
        <f t="shared" si="43"/>
        <v>#VALUE!</v>
      </c>
      <c r="J208" s="9" t="e">
        <f t="shared" si="33"/>
        <v>#VALUE!</v>
      </c>
      <c r="K208" s="9" t="e">
        <f t="shared" si="34"/>
        <v>#VALUE!</v>
      </c>
      <c r="L208" s="9" t="e">
        <f t="shared" si="35"/>
        <v>#VALUE!</v>
      </c>
      <c r="M208" s="10" t="e">
        <f t="shared" si="36"/>
        <v>#VALUE!</v>
      </c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</row>
    <row r="209" spans="1:31" x14ac:dyDescent="0.25">
      <c r="A209" s="52"/>
      <c r="B209" s="9" t="str">
        <f t="shared" si="37"/>
        <v/>
      </c>
      <c r="C209" s="9" t="str">
        <f t="shared" si="38"/>
        <v/>
      </c>
      <c r="D209" s="9" t="str">
        <f t="shared" si="39"/>
        <v/>
      </c>
      <c r="E209" s="9" t="str">
        <f t="shared" si="40"/>
        <v/>
      </c>
      <c r="F209" s="49" t="str">
        <f>IF(A209="","","v " &amp;ROUND(C209*Data!$C$35,0) &amp; ".0 " &amp; ROUND(D209*Data!$C$35,0) &amp; ".0 " &amp; ROUND(E209*Data!$C$35,0) &amp; ".0")</f>
        <v/>
      </c>
      <c r="G209" s="9">
        <f t="shared" si="41"/>
        <v>0</v>
      </c>
      <c r="H209" s="9" t="e">
        <f t="shared" si="42"/>
        <v>#VALUE!</v>
      </c>
      <c r="I209" s="9" t="e">
        <f t="shared" si="43"/>
        <v>#VALUE!</v>
      </c>
      <c r="J209" s="9" t="e">
        <f t="shared" si="33"/>
        <v>#VALUE!</v>
      </c>
      <c r="K209" s="9" t="e">
        <f t="shared" si="34"/>
        <v>#VALUE!</v>
      </c>
      <c r="L209" s="9" t="e">
        <f t="shared" si="35"/>
        <v>#VALUE!</v>
      </c>
      <c r="M209" s="10" t="e">
        <f t="shared" si="36"/>
        <v>#VALUE!</v>
      </c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</row>
    <row r="210" spans="1:31" x14ac:dyDescent="0.25">
      <c r="A210" s="52"/>
      <c r="B210" s="9" t="str">
        <f t="shared" si="37"/>
        <v/>
      </c>
      <c r="C210" s="9" t="str">
        <f t="shared" si="38"/>
        <v/>
      </c>
      <c r="D210" s="9" t="str">
        <f t="shared" si="39"/>
        <v/>
      </c>
      <c r="E210" s="9" t="str">
        <f t="shared" si="40"/>
        <v/>
      </c>
      <c r="F210" s="49" t="str">
        <f>IF(A210="","","v " &amp;ROUND(C210*Data!$C$35,0) &amp; ".0 " &amp; ROUND(D210*Data!$C$35,0) &amp; ".0 " &amp; ROUND(E210*Data!$C$35,0) &amp; ".0")</f>
        <v/>
      </c>
      <c r="G210" s="9">
        <f t="shared" si="41"/>
        <v>0</v>
      </c>
      <c r="H210" s="9" t="e">
        <f t="shared" si="42"/>
        <v>#VALUE!</v>
      </c>
      <c r="I210" s="9" t="e">
        <f t="shared" si="43"/>
        <v>#VALUE!</v>
      </c>
      <c r="J210" s="9" t="e">
        <f t="shared" si="33"/>
        <v>#VALUE!</v>
      </c>
      <c r="K210" s="9" t="e">
        <f t="shared" si="34"/>
        <v>#VALUE!</v>
      </c>
      <c r="L210" s="9" t="e">
        <f t="shared" si="35"/>
        <v>#VALUE!</v>
      </c>
      <c r="M210" s="10" t="e">
        <f t="shared" si="36"/>
        <v>#VALUE!</v>
      </c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</row>
    <row r="211" spans="1:31" x14ac:dyDescent="0.25">
      <c r="A211" s="52"/>
      <c r="B211" s="9" t="str">
        <f t="shared" si="37"/>
        <v/>
      </c>
      <c r="C211" s="9" t="str">
        <f t="shared" si="38"/>
        <v/>
      </c>
      <c r="D211" s="9" t="str">
        <f t="shared" si="39"/>
        <v/>
      </c>
      <c r="E211" s="9" t="str">
        <f t="shared" si="40"/>
        <v/>
      </c>
      <c r="F211" s="49" t="str">
        <f>IF(A211="","","v " &amp;ROUND(C211*Data!$C$35,0) &amp; ".0 " &amp; ROUND(D211*Data!$C$35,0) &amp; ".0 " &amp; ROUND(E211*Data!$C$35,0) &amp; ".0")</f>
        <v/>
      </c>
      <c r="G211" s="9">
        <f t="shared" si="41"/>
        <v>0</v>
      </c>
      <c r="H211" s="9" t="e">
        <f t="shared" si="42"/>
        <v>#VALUE!</v>
      </c>
      <c r="I211" s="9" t="e">
        <f t="shared" si="43"/>
        <v>#VALUE!</v>
      </c>
      <c r="J211" s="9" t="e">
        <f t="shared" si="33"/>
        <v>#VALUE!</v>
      </c>
      <c r="K211" s="9" t="e">
        <f t="shared" si="34"/>
        <v>#VALUE!</v>
      </c>
      <c r="L211" s="9" t="e">
        <f t="shared" si="35"/>
        <v>#VALUE!</v>
      </c>
      <c r="M211" s="10" t="e">
        <f t="shared" si="36"/>
        <v>#VALUE!</v>
      </c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</row>
    <row r="212" spans="1:31" x14ac:dyDescent="0.25">
      <c r="A212" s="52"/>
      <c r="B212" s="9" t="str">
        <f t="shared" si="37"/>
        <v/>
      </c>
      <c r="C212" s="9" t="str">
        <f t="shared" si="38"/>
        <v/>
      </c>
      <c r="D212" s="9" t="str">
        <f t="shared" si="39"/>
        <v/>
      </c>
      <c r="E212" s="9" t="str">
        <f t="shared" si="40"/>
        <v/>
      </c>
      <c r="F212" s="49" t="str">
        <f>IF(A212="","","v " &amp;ROUND(C212*Data!$C$35,0) &amp; ".0 " &amp; ROUND(D212*Data!$C$35,0) &amp; ".0 " &amp; ROUND(E212*Data!$C$35,0) &amp; ".0")</f>
        <v/>
      </c>
      <c r="G212" s="9">
        <f t="shared" si="41"/>
        <v>0</v>
      </c>
      <c r="H212" s="9" t="e">
        <f t="shared" si="42"/>
        <v>#VALUE!</v>
      </c>
      <c r="I212" s="9" t="e">
        <f t="shared" si="43"/>
        <v>#VALUE!</v>
      </c>
      <c r="J212" s="9" t="e">
        <f t="shared" si="33"/>
        <v>#VALUE!</v>
      </c>
      <c r="K212" s="9" t="e">
        <f t="shared" si="34"/>
        <v>#VALUE!</v>
      </c>
      <c r="L212" s="9" t="e">
        <f t="shared" si="35"/>
        <v>#VALUE!</v>
      </c>
      <c r="M212" s="10" t="e">
        <f t="shared" si="36"/>
        <v>#VALUE!</v>
      </c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</row>
    <row r="213" spans="1:31" x14ac:dyDescent="0.25">
      <c r="A213" s="52"/>
      <c r="B213" s="9" t="str">
        <f t="shared" si="37"/>
        <v/>
      </c>
      <c r="C213" s="9" t="str">
        <f t="shared" si="38"/>
        <v/>
      </c>
      <c r="D213" s="9" t="str">
        <f t="shared" si="39"/>
        <v/>
      </c>
      <c r="E213" s="9" t="str">
        <f t="shared" si="40"/>
        <v/>
      </c>
      <c r="F213" s="49" t="str">
        <f>IF(A213="","","v " &amp;ROUND(C213*Data!$C$35,0) &amp; ".0 " &amp; ROUND(D213*Data!$C$35,0) &amp; ".0 " &amp; ROUND(E213*Data!$C$35,0) &amp; ".0")</f>
        <v/>
      </c>
      <c r="G213" s="9">
        <f t="shared" si="41"/>
        <v>0</v>
      </c>
      <c r="H213" s="9" t="e">
        <f t="shared" si="42"/>
        <v>#VALUE!</v>
      </c>
      <c r="I213" s="9" t="e">
        <f t="shared" si="43"/>
        <v>#VALUE!</v>
      </c>
      <c r="J213" s="9" t="e">
        <f t="shared" si="33"/>
        <v>#VALUE!</v>
      </c>
      <c r="K213" s="9" t="e">
        <f t="shared" si="34"/>
        <v>#VALUE!</v>
      </c>
      <c r="L213" s="9" t="e">
        <f t="shared" si="35"/>
        <v>#VALUE!</v>
      </c>
      <c r="M213" s="10" t="e">
        <f t="shared" si="36"/>
        <v>#VALUE!</v>
      </c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</row>
    <row r="214" spans="1:31" x14ac:dyDescent="0.25">
      <c r="A214" s="52"/>
      <c r="B214" s="9" t="str">
        <f t="shared" si="37"/>
        <v/>
      </c>
      <c r="C214" s="9" t="str">
        <f t="shared" si="38"/>
        <v/>
      </c>
      <c r="D214" s="9" t="str">
        <f t="shared" si="39"/>
        <v/>
      </c>
      <c r="E214" s="9" t="str">
        <f t="shared" si="40"/>
        <v/>
      </c>
      <c r="F214" s="49" t="str">
        <f>IF(A214="","","v " &amp;ROUND(C214*Data!$C$35,0) &amp; ".0 " &amp; ROUND(D214*Data!$C$35,0) &amp; ".0 " &amp; ROUND(E214*Data!$C$35,0) &amp; ".0")</f>
        <v/>
      </c>
      <c r="G214" s="9">
        <f t="shared" si="41"/>
        <v>0</v>
      </c>
      <c r="H214" s="9" t="e">
        <f t="shared" si="42"/>
        <v>#VALUE!</v>
      </c>
      <c r="I214" s="9" t="e">
        <f t="shared" si="43"/>
        <v>#VALUE!</v>
      </c>
      <c r="J214" s="9" t="e">
        <f t="shared" si="33"/>
        <v>#VALUE!</v>
      </c>
      <c r="K214" s="9" t="e">
        <f t="shared" si="34"/>
        <v>#VALUE!</v>
      </c>
      <c r="L214" s="9" t="e">
        <f t="shared" si="35"/>
        <v>#VALUE!</v>
      </c>
      <c r="M214" s="10" t="e">
        <f t="shared" si="36"/>
        <v>#VALUE!</v>
      </c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</row>
    <row r="215" spans="1:31" x14ac:dyDescent="0.25">
      <c r="A215" s="52"/>
      <c r="B215" s="9" t="str">
        <f t="shared" si="37"/>
        <v/>
      </c>
      <c r="C215" s="9" t="str">
        <f t="shared" si="38"/>
        <v/>
      </c>
      <c r="D215" s="9" t="str">
        <f t="shared" si="39"/>
        <v/>
      </c>
      <c r="E215" s="9" t="str">
        <f t="shared" si="40"/>
        <v/>
      </c>
      <c r="F215" s="49" t="str">
        <f>IF(A215="","","v " &amp;ROUND(C215*Data!$C$35,0) &amp; ".0 " &amp; ROUND(D215*Data!$C$35,0) &amp; ".0 " &amp; ROUND(E215*Data!$C$35,0) &amp; ".0")</f>
        <v/>
      </c>
      <c r="G215" s="9">
        <f t="shared" si="41"/>
        <v>0</v>
      </c>
      <c r="H215" s="9" t="e">
        <f t="shared" si="42"/>
        <v>#VALUE!</v>
      </c>
      <c r="I215" s="9" t="e">
        <f t="shared" si="43"/>
        <v>#VALUE!</v>
      </c>
      <c r="J215" s="9" t="e">
        <f t="shared" si="33"/>
        <v>#VALUE!</v>
      </c>
      <c r="K215" s="9" t="e">
        <f t="shared" si="34"/>
        <v>#VALUE!</v>
      </c>
      <c r="L215" s="9" t="e">
        <f t="shared" si="35"/>
        <v>#VALUE!</v>
      </c>
      <c r="M215" s="10" t="e">
        <f t="shared" si="36"/>
        <v>#VALUE!</v>
      </c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</row>
    <row r="216" spans="1:31" x14ac:dyDescent="0.25">
      <c r="A216" s="52"/>
      <c r="B216" s="9" t="str">
        <f t="shared" si="37"/>
        <v/>
      </c>
      <c r="C216" s="9" t="str">
        <f t="shared" si="38"/>
        <v/>
      </c>
      <c r="D216" s="9" t="str">
        <f t="shared" si="39"/>
        <v/>
      </c>
      <c r="E216" s="9" t="str">
        <f t="shared" si="40"/>
        <v/>
      </c>
      <c r="F216" s="49" t="str">
        <f>IF(A216="","","v " &amp;ROUND(C216*Data!$C$35,0) &amp; ".0 " &amp; ROUND(D216*Data!$C$35,0) &amp; ".0 " &amp; ROUND(E216*Data!$C$35,0) &amp; ".0")</f>
        <v/>
      </c>
      <c r="G216" s="9">
        <f t="shared" si="41"/>
        <v>0</v>
      </c>
      <c r="H216" s="9" t="e">
        <f t="shared" si="42"/>
        <v>#VALUE!</v>
      </c>
      <c r="I216" s="9" t="e">
        <f t="shared" si="43"/>
        <v>#VALUE!</v>
      </c>
      <c r="J216" s="9" t="e">
        <f t="shared" si="33"/>
        <v>#VALUE!</v>
      </c>
      <c r="K216" s="9" t="e">
        <f t="shared" si="34"/>
        <v>#VALUE!</v>
      </c>
      <c r="L216" s="9" t="e">
        <f t="shared" si="35"/>
        <v>#VALUE!</v>
      </c>
      <c r="M216" s="10" t="e">
        <f t="shared" si="36"/>
        <v>#VALUE!</v>
      </c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</row>
    <row r="217" spans="1:31" x14ac:dyDescent="0.25">
      <c r="A217" s="52"/>
      <c r="B217" s="9" t="str">
        <f t="shared" si="37"/>
        <v/>
      </c>
      <c r="C217" s="9" t="str">
        <f t="shared" si="38"/>
        <v/>
      </c>
      <c r="D217" s="9" t="str">
        <f t="shared" si="39"/>
        <v/>
      </c>
      <c r="E217" s="9" t="str">
        <f t="shared" si="40"/>
        <v/>
      </c>
      <c r="F217" s="49" t="str">
        <f>IF(A217="","","v " &amp;ROUND(C217*Data!$C$35,0) &amp; ".0 " &amp; ROUND(D217*Data!$C$35,0) &amp; ".0 " &amp; ROUND(E217*Data!$C$35,0) &amp; ".0")</f>
        <v/>
      </c>
      <c r="G217" s="9">
        <f t="shared" si="41"/>
        <v>0</v>
      </c>
      <c r="H217" s="9" t="e">
        <f t="shared" si="42"/>
        <v>#VALUE!</v>
      </c>
      <c r="I217" s="9" t="e">
        <f t="shared" si="43"/>
        <v>#VALUE!</v>
      </c>
      <c r="J217" s="9" t="e">
        <f t="shared" si="33"/>
        <v>#VALUE!</v>
      </c>
      <c r="K217" s="9" t="e">
        <f t="shared" si="34"/>
        <v>#VALUE!</v>
      </c>
      <c r="L217" s="9" t="e">
        <f t="shared" si="35"/>
        <v>#VALUE!</v>
      </c>
      <c r="M217" s="10" t="e">
        <f t="shared" si="36"/>
        <v>#VALUE!</v>
      </c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</row>
    <row r="218" spans="1:31" x14ac:dyDescent="0.25">
      <c r="A218" s="52"/>
      <c r="B218" s="9" t="str">
        <f t="shared" si="37"/>
        <v/>
      </c>
      <c r="C218" s="9" t="str">
        <f t="shared" si="38"/>
        <v/>
      </c>
      <c r="D218" s="9" t="str">
        <f t="shared" si="39"/>
        <v/>
      </c>
      <c r="E218" s="9" t="str">
        <f t="shared" si="40"/>
        <v/>
      </c>
      <c r="F218" s="49" t="str">
        <f>IF(A218="","","v " &amp;ROUND(C218*Data!$C$35,0) &amp; ".0 " &amp; ROUND(D218*Data!$C$35,0) &amp; ".0 " &amp; ROUND(E218*Data!$C$35,0) &amp; ".0")</f>
        <v/>
      </c>
      <c r="G218" s="9">
        <f t="shared" si="41"/>
        <v>0</v>
      </c>
      <c r="H218" s="9" t="e">
        <f t="shared" si="42"/>
        <v>#VALUE!</v>
      </c>
      <c r="I218" s="9" t="e">
        <f t="shared" si="43"/>
        <v>#VALUE!</v>
      </c>
      <c r="J218" s="9" t="e">
        <f t="shared" si="33"/>
        <v>#VALUE!</v>
      </c>
      <c r="K218" s="9" t="e">
        <f t="shared" si="34"/>
        <v>#VALUE!</v>
      </c>
      <c r="L218" s="9" t="e">
        <f t="shared" si="35"/>
        <v>#VALUE!</v>
      </c>
      <c r="M218" s="10" t="e">
        <f t="shared" si="36"/>
        <v>#VALUE!</v>
      </c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</row>
    <row r="219" spans="1:31" x14ac:dyDescent="0.25">
      <c r="A219" s="52"/>
      <c r="B219" s="9" t="str">
        <f t="shared" si="37"/>
        <v/>
      </c>
      <c r="C219" s="9" t="str">
        <f t="shared" si="38"/>
        <v/>
      </c>
      <c r="D219" s="9" t="str">
        <f t="shared" si="39"/>
        <v/>
      </c>
      <c r="E219" s="9" t="str">
        <f t="shared" si="40"/>
        <v/>
      </c>
      <c r="F219" s="49" t="str">
        <f>IF(A219="","","v " &amp;ROUND(C219*Data!$C$35,0) &amp; ".0 " &amp; ROUND(D219*Data!$C$35,0) &amp; ".0 " &amp; ROUND(E219*Data!$C$35,0) &amp; ".0")</f>
        <v/>
      </c>
      <c r="G219" s="9">
        <f t="shared" si="41"/>
        <v>0</v>
      </c>
      <c r="H219" s="9" t="e">
        <f t="shared" si="42"/>
        <v>#VALUE!</v>
      </c>
      <c r="I219" s="9" t="e">
        <f t="shared" si="43"/>
        <v>#VALUE!</v>
      </c>
      <c r="J219" s="9" t="e">
        <f t="shared" si="33"/>
        <v>#VALUE!</v>
      </c>
      <c r="K219" s="9" t="e">
        <f t="shared" si="34"/>
        <v>#VALUE!</v>
      </c>
      <c r="L219" s="9" t="e">
        <f t="shared" si="35"/>
        <v>#VALUE!</v>
      </c>
      <c r="M219" s="10" t="e">
        <f t="shared" si="36"/>
        <v>#VALUE!</v>
      </c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</row>
    <row r="220" spans="1:31" x14ac:dyDescent="0.25">
      <c r="A220" s="52"/>
      <c r="B220" s="9" t="str">
        <f t="shared" si="37"/>
        <v/>
      </c>
      <c r="C220" s="9" t="str">
        <f t="shared" si="38"/>
        <v/>
      </c>
      <c r="D220" s="9" t="str">
        <f t="shared" si="39"/>
        <v/>
      </c>
      <c r="E220" s="9" t="str">
        <f t="shared" si="40"/>
        <v/>
      </c>
      <c r="F220" s="49" t="str">
        <f>IF(A220="","","v " &amp;ROUND(C220*Data!$C$35,0) &amp; ".0 " &amp; ROUND(D220*Data!$C$35,0) &amp; ".0 " &amp; ROUND(E220*Data!$C$35,0) &amp; ".0")</f>
        <v/>
      </c>
      <c r="G220" s="9">
        <f t="shared" si="41"/>
        <v>0</v>
      </c>
      <c r="H220" s="9" t="e">
        <f t="shared" si="42"/>
        <v>#VALUE!</v>
      </c>
      <c r="I220" s="9" t="e">
        <f t="shared" si="43"/>
        <v>#VALUE!</v>
      </c>
      <c r="J220" s="9" t="e">
        <f t="shared" si="33"/>
        <v>#VALUE!</v>
      </c>
      <c r="K220" s="9" t="e">
        <f t="shared" si="34"/>
        <v>#VALUE!</v>
      </c>
      <c r="L220" s="9" t="e">
        <f t="shared" si="35"/>
        <v>#VALUE!</v>
      </c>
      <c r="M220" s="10" t="e">
        <f t="shared" si="36"/>
        <v>#VALUE!</v>
      </c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</row>
    <row r="221" spans="1:31" x14ac:dyDescent="0.25">
      <c r="A221" s="52"/>
      <c r="B221" s="9" t="str">
        <f t="shared" si="37"/>
        <v/>
      </c>
      <c r="C221" s="9" t="str">
        <f t="shared" si="38"/>
        <v/>
      </c>
      <c r="D221" s="9" t="str">
        <f t="shared" si="39"/>
        <v/>
      </c>
      <c r="E221" s="9" t="str">
        <f t="shared" si="40"/>
        <v/>
      </c>
      <c r="F221" s="49" t="str">
        <f>IF(A221="","","v " &amp;ROUND(C221*Data!$C$35,0) &amp; ".0 " &amp; ROUND(D221*Data!$C$35,0) &amp; ".0 " &amp; ROUND(E221*Data!$C$35,0) &amp; ".0")</f>
        <v/>
      </c>
      <c r="G221" s="9">
        <f t="shared" si="41"/>
        <v>0</v>
      </c>
      <c r="H221" s="9" t="e">
        <f t="shared" si="42"/>
        <v>#VALUE!</v>
      </c>
      <c r="I221" s="9" t="e">
        <f t="shared" si="43"/>
        <v>#VALUE!</v>
      </c>
      <c r="J221" s="9" t="e">
        <f t="shared" si="33"/>
        <v>#VALUE!</v>
      </c>
      <c r="K221" s="9" t="e">
        <f t="shared" si="34"/>
        <v>#VALUE!</v>
      </c>
      <c r="L221" s="9" t="e">
        <f t="shared" si="35"/>
        <v>#VALUE!</v>
      </c>
      <c r="M221" s="10" t="e">
        <f t="shared" si="36"/>
        <v>#VALUE!</v>
      </c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</row>
    <row r="222" spans="1:31" x14ac:dyDescent="0.25">
      <c r="A222" s="52"/>
      <c r="B222" s="9" t="str">
        <f t="shared" si="37"/>
        <v/>
      </c>
      <c r="C222" s="9" t="str">
        <f t="shared" si="38"/>
        <v/>
      </c>
      <c r="D222" s="9" t="str">
        <f t="shared" si="39"/>
        <v/>
      </c>
      <c r="E222" s="9" t="str">
        <f t="shared" si="40"/>
        <v/>
      </c>
      <c r="F222" s="49" t="str">
        <f>IF(A222="","","v " &amp;ROUND(C222*Data!$C$35,0) &amp; ".0 " &amp; ROUND(D222*Data!$C$35,0) &amp; ".0 " &amp; ROUND(E222*Data!$C$35,0) &amp; ".0")</f>
        <v/>
      </c>
      <c r="G222" s="9">
        <f t="shared" si="41"/>
        <v>0</v>
      </c>
      <c r="H222" s="9" t="e">
        <f t="shared" si="42"/>
        <v>#VALUE!</v>
      </c>
      <c r="I222" s="9" t="e">
        <f t="shared" si="43"/>
        <v>#VALUE!</v>
      </c>
      <c r="J222" s="9" t="e">
        <f t="shared" si="33"/>
        <v>#VALUE!</v>
      </c>
      <c r="K222" s="9" t="e">
        <f t="shared" si="34"/>
        <v>#VALUE!</v>
      </c>
      <c r="L222" s="9" t="e">
        <f t="shared" si="35"/>
        <v>#VALUE!</v>
      </c>
      <c r="M222" s="10" t="e">
        <f t="shared" si="36"/>
        <v>#VALUE!</v>
      </c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</row>
    <row r="223" spans="1:31" x14ac:dyDescent="0.25">
      <c r="A223" s="52"/>
      <c r="B223" s="9" t="str">
        <f t="shared" si="37"/>
        <v/>
      </c>
      <c r="C223" s="9" t="str">
        <f t="shared" si="38"/>
        <v/>
      </c>
      <c r="D223" s="9" t="str">
        <f t="shared" si="39"/>
        <v/>
      </c>
      <c r="E223" s="9" t="str">
        <f t="shared" si="40"/>
        <v/>
      </c>
      <c r="F223" s="49" t="str">
        <f>IF(A223="","","v " &amp;ROUND(C223*Data!$C$35,0) &amp; ".0 " &amp; ROUND(D223*Data!$C$35,0) &amp; ".0 " &amp; ROUND(E223*Data!$C$35,0) &amp; ".0")</f>
        <v/>
      </c>
      <c r="G223" s="9">
        <f t="shared" si="41"/>
        <v>0</v>
      </c>
      <c r="H223" s="9" t="e">
        <f t="shared" si="42"/>
        <v>#VALUE!</v>
      </c>
      <c r="I223" s="9" t="e">
        <f t="shared" si="43"/>
        <v>#VALUE!</v>
      </c>
      <c r="J223" s="9" t="e">
        <f t="shared" si="33"/>
        <v>#VALUE!</v>
      </c>
      <c r="K223" s="9" t="e">
        <f t="shared" si="34"/>
        <v>#VALUE!</v>
      </c>
      <c r="L223" s="9" t="e">
        <f t="shared" si="35"/>
        <v>#VALUE!</v>
      </c>
      <c r="M223" s="10" t="e">
        <f t="shared" si="36"/>
        <v>#VALUE!</v>
      </c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</row>
    <row r="224" spans="1:31" x14ac:dyDescent="0.25">
      <c r="A224" s="52"/>
      <c r="B224" s="9" t="str">
        <f t="shared" si="37"/>
        <v/>
      </c>
      <c r="C224" s="9" t="str">
        <f t="shared" si="38"/>
        <v/>
      </c>
      <c r="D224" s="9" t="str">
        <f t="shared" si="39"/>
        <v/>
      </c>
      <c r="E224" s="9" t="str">
        <f t="shared" si="40"/>
        <v/>
      </c>
      <c r="F224" s="49" t="str">
        <f>IF(A224="","","v " &amp;ROUND(C224*Data!$C$35,0) &amp; ".0 " &amp; ROUND(D224*Data!$C$35,0) &amp; ".0 " &amp; ROUND(E224*Data!$C$35,0) &amp; ".0")</f>
        <v/>
      </c>
      <c r="G224" s="9">
        <f t="shared" si="41"/>
        <v>0</v>
      </c>
      <c r="H224" s="9" t="e">
        <f t="shared" si="42"/>
        <v>#VALUE!</v>
      </c>
      <c r="I224" s="9" t="e">
        <f t="shared" si="43"/>
        <v>#VALUE!</v>
      </c>
      <c r="J224" s="9" t="e">
        <f t="shared" si="33"/>
        <v>#VALUE!</v>
      </c>
      <c r="K224" s="9" t="e">
        <f t="shared" si="34"/>
        <v>#VALUE!</v>
      </c>
      <c r="L224" s="9" t="e">
        <f t="shared" si="35"/>
        <v>#VALUE!</v>
      </c>
      <c r="M224" s="10" t="e">
        <f t="shared" si="36"/>
        <v>#VALUE!</v>
      </c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</row>
    <row r="225" spans="1:31" x14ac:dyDescent="0.25">
      <c r="A225" s="52"/>
      <c r="B225" s="9" t="str">
        <f t="shared" si="37"/>
        <v/>
      </c>
      <c r="C225" s="9" t="str">
        <f t="shared" si="38"/>
        <v/>
      </c>
      <c r="D225" s="9" t="str">
        <f t="shared" si="39"/>
        <v/>
      </c>
      <c r="E225" s="9" t="str">
        <f t="shared" si="40"/>
        <v/>
      </c>
      <c r="F225" s="49" t="str">
        <f>IF(A225="","","v " &amp;ROUND(C225*Data!$C$35,0) &amp; ".0 " &amp; ROUND(D225*Data!$C$35,0) &amp; ".0 " &amp; ROUND(E225*Data!$C$35,0) &amp; ".0")</f>
        <v/>
      </c>
      <c r="G225" s="9">
        <f t="shared" si="41"/>
        <v>0</v>
      </c>
      <c r="H225" s="9" t="e">
        <f t="shared" si="42"/>
        <v>#VALUE!</v>
      </c>
      <c r="I225" s="9" t="e">
        <f t="shared" si="43"/>
        <v>#VALUE!</v>
      </c>
      <c r="J225" s="9" t="e">
        <f t="shared" si="33"/>
        <v>#VALUE!</v>
      </c>
      <c r="K225" s="9" t="e">
        <f t="shared" si="34"/>
        <v>#VALUE!</v>
      </c>
      <c r="L225" s="9" t="e">
        <f t="shared" si="35"/>
        <v>#VALUE!</v>
      </c>
      <c r="M225" s="10" t="e">
        <f t="shared" si="36"/>
        <v>#VALUE!</v>
      </c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</row>
    <row r="226" spans="1:31" x14ac:dyDescent="0.25">
      <c r="A226" s="52"/>
      <c r="B226" s="9" t="str">
        <f t="shared" si="37"/>
        <v/>
      </c>
      <c r="C226" s="9" t="str">
        <f t="shared" si="38"/>
        <v/>
      </c>
      <c r="D226" s="9" t="str">
        <f t="shared" si="39"/>
        <v/>
      </c>
      <c r="E226" s="9" t="str">
        <f t="shared" si="40"/>
        <v/>
      </c>
      <c r="F226" s="49" t="str">
        <f>IF(A226="","","v " &amp;ROUND(C226*Data!$C$35,0) &amp; ".0 " &amp; ROUND(D226*Data!$C$35,0) &amp; ".0 " &amp; ROUND(E226*Data!$C$35,0) &amp; ".0")</f>
        <v/>
      </c>
      <c r="G226" s="9">
        <f t="shared" si="41"/>
        <v>0</v>
      </c>
      <c r="H226" s="9" t="e">
        <f t="shared" si="42"/>
        <v>#VALUE!</v>
      </c>
      <c r="I226" s="9" t="e">
        <f t="shared" si="43"/>
        <v>#VALUE!</v>
      </c>
      <c r="J226" s="9" t="e">
        <f t="shared" si="33"/>
        <v>#VALUE!</v>
      </c>
      <c r="K226" s="9" t="e">
        <f t="shared" si="34"/>
        <v>#VALUE!</v>
      </c>
      <c r="L226" s="9" t="e">
        <f t="shared" si="35"/>
        <v>#VALUE!</v>
      </c>
      <c r="M226" s="10" t="e">
        <f t="shared" si="36"/>
        <v>#VALUE!</v>
      </c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</row>
    <row r="227" spans="1:31" x14ac:dyDescent="0.25">
      <c r="A227" s="52"/>
      <c r="B227" s="9" t="str">
        <f t="shared" si="37"/>
        <v/>
      </c>
      <c r="C227" s="9" t="str">
        <f t="shared" si="38"/>
        <v/>
      </c>
      <c r="D227" s="9" t="str">
        <f t="shared" si="39"/>
        <v/>
      </c>
      <c r="E227" s="9" t="str">
        <f t="shared" si="40"/>
        <v/>
      </c>
      <c r="F227" s="49" t="str">
        <f>IF(A227="","","v " &amp;ROUND(C227*Data!$C$35,0) &amp; ".0 " &amp; ROUND(D227*Data!$C$35,0) &amp; ".0 " &amp; ROUND(E227*Data!$C$35,0) &amp; ".0")</f>
        <v/>
      </c>
      <c r="G227" s="9">
        <f t="shared" si="41"/>
        <v>0</v>
      </c>
      <c r="H227" s="9" t="e">
        <f t="shared" si="42"/>
        <v>#VALUE!</v>
      </c>
      <c r="I227" s="9" t="e">
        <f t="shared" si="43"/>
        <v>#VALUE!</v>
      </c>
      <c r="J227" s="9" t="e">
        <f t="shared" si="33"/>
        <v>#VALUE!</v>
      </c>
      <c r="K227" s="9" t="e">
        <f t="shared" si="34"/>
        <v>#VALUE!</v>
      </c>
      <c r="L227" s="9" t="e">
        <f t="shared" si="35"/>
        <v>#VALUE!</v>
      </c>
      <c r="M227" s="10" t="e">
        <f t="shared" si="36"/>
        <v>#VALUE!</v>
      </c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</row>
    <row r="228" spans="1:31" x14ac:dyDescent="0.25">
      <c r="A228" s="52"/>
      <c r="B228" s="9" t="str">
        <f t="shared" si="37"/>
        <v/>
      </c>
      <c r="C228" s="9" t="str">
        <f t="shared" si="38"/>
        <v/>
      </c>
      <c r="D228" s="9" t="str">
        <f t="shared" si="39"/>
        <v/>
      </c>
      <c r="E228" s="9" t="str">
        <f t="shared" si="40"/>
        <v/>
      </c>
      <c r="F228" s="49" t="str">
        <f>IF(A228="","","v " &amp;ROUND(C228*Data!$C$35,0) &amp; ".0 " &amp; ROUND(D228*Data!$C$35,0) &amp; ".0 " &amp; ROUND(E228*Data!$C$35,0) &amp; ".0")</f>
        <v/>
      </c>
      <c r="G228" s="9">
        <f t="shared" si="41"/>
        <v>0</v>
      </c>
      <c r="H228" s="9" t="e">
        <f t="shared" si="42"/>
        <v>#VALUE!</v>
      </c>
      <c r="I228" s="9" t="e">
        <f t="shared" si="43"/>
        <v>#VALUE!</v>
      </c>
      <c r="J228" s="9" t="e">
        <f t="shared" si="33"/>
        <v>#VALUE!</v>
      </c>
      <c r="K228" s="9" t="e">
        <f t="shared" si="34"/>
        <v>#VALUE!</v>
      </c>
      <c r="L228" s="9" t="e">
        <f t="shared" si="35"/>
        <v>#VALUE!</v>
      </c>
      <c r="M228" s="10" t="e">
        <f t="shared" si="36"/>
        <v>#VALUE!</v>
      </c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</row>
    <row r="229" spans="1:31" x14ac:dyDescent="0.25">
      <c r="A229" s="52"/>
      <c r="B229" s="9" t="str">
        <f t="shared" si="37"/>
        <v/>
      </c>
      <c r="C229" s="9" t="str">
        <f t="shared" si="38"/>
        <v/>
      </c>
      <c r="D229" s="9" t="str">
        <f t="shared" si="39"/>
        <v/>
      </c>
      <c r="E229" s="9" t="str">
        <f t="shared" si="40"/>
        <v/>
      </c>
      <c r="F229" s="49" t="str">
        <f>IF(A229="","","v " &amp;ROUND(C229*Data!$C$35,0) &amp; ".0 " &amp; ROUND(D229*Data!$C$35,0) &amp; ".0 " &amp; ROUND(E229*Data!$C$35,0) &amp; ".0")</f>
        <v/>
      </c>
      <c r="G229" s="9">
        <f t="shared" si="41"/>
        <v>0</v>
      </c>
      <c r="H229" s="9" t="e">
        <f t="shared" si="42"/>
        <v>#VALUE!</v>
      </c>
      <c r="I229" s="9" t="e">
        <f t="shared" si="43"/>
        <v>#VALUE!</v>
      </c>
      <c r="J229" s="9" t="e">
        <f t="shared" si="33"/>
        <v>#VALUE!</v>
      </c>
      <c r="K229" s="9" t="e">
        <f t="shared" si="34"/>
        <v>#VALUE!</v>
      </c>
      <c r="L229" s="9" t="e">
        <f t="shared" si="35"/>
        <v>#VALUE!</v>
      </c>
      <c r="M229" s="10" t="e">
        <f t="shared" si="36"/>
        <v>#VALUE!</v>
      </c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</row>
    <row r="230" spans="1:31" x14ac:dyDescent="0.25">
      <c r="A230" s="52"/>
      <c r="B230" s="9" t="str">
        <f t="shared" si="37"/>
        <v/>
      </c>
      <c r="C230" s="9" t="str">
        <f t="shared" si="38"/>
        <v/>
      </c>
      <c r="D230" s="9" t="str">
        <f t="shared" si="39"/>
        <v/>
      </c>
      <c r="E230" s="9" t="str">
        <f t="shared" si="40"/>
        <v/>
      </c>
      <c r="F230" s="49" t="str">
        <f>IF(A230="","","v " &amp;ROUND(C230*Data!$C$35,0) &amp; ".0 " &amp; ROUND(D230*Data!$C$35,0) &amp; ".0 " &amp; ROUND(E230*Data!$C$35,0) &amp; ".0")</f>
        <v/>
      </c>
      <c r="G230" s="9">
        <f t="shared" si="41"/>
        <v>0</v>
      </c>
      <c r="H230" s="9" t="e">
        <f t="shared" si="42"/>
        <v>#VALUE!</v>
      </c>
      <c r="I230" s="9" t="e">
        <f t="shared" si="43"/>
        <v>#VALUE!</v>
      </c>
      <c r="J230" s="9" t="e">
        <f t="shared" si="33"/>
        <v>#VALUE!</v>
      </c>
      <c r="K230" s="9" t="e">
        <f t="shared" si="34"/>
        <v>#VALUE!</v>
      </c>
      <c r="L230" s="9" t="e">
        <f t="shared" si="35"/>
        <v>#VALUE!</v>
      </c>
      <c r="M230" s="10" t="e">
        <f t="shared" si="36"/>
        <v>#VALUE!</v>
      </c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</row>
    <row r="231" spans="1:31" x14ac:dyDescent="0.25">
      <c r="A231" s="52"/>
      <c r="B231" s="9" t="str">
        <f t="shared" si="37"/>
        <v/>
      </c>
      <c r="C231" s="9" t="str">
        <f t="shared" si="38"/>
        <v/>
      </c>
      <c r="D231" s="9" t="str">
        <f t="shared" si="39"/>
        <v/>
      </c>
      <c r="E231" s="9" t="str">
        <f t="shared" si="40"/>
        <v/>
      </c>
      <c r="F231" s="49" t="str">
        <f>IF(A231="","","v " &amp;ROUND(C231*Data!$C$35,0) &amp; ".0 " &amp; ROUND(D231*Data!$C$35,0) &amp; ".0 " &amp; ROUND(E231*Data!$C$35,0) &amp; ".0")</f>
        <v/>
      </c>
      <c r="G231" s="9">
        <f t="shared" si="41"/>
        <v>0</v>
      </c>
      <c r="H231" s="9" t="e">
        <f t="shared" si="42"/>
        <v>#VALUE!</v>
      </c>
      <c r="I231" s="9" t="e">
        <f t="shared" si="43"/>
        <v>#VALUE!</v>
      </c>
      <c r="J231" s="9" t="e">
        <f t="shared" si="33"/>
        <v>#VALUE!</v>
      </c>
      <c r="K231" s="9" t="e">
        <f t="shared" si="34"/>
        <v>#VALUE!</v>
      </c>
      <c r="L231" s="9" t="e">
        <f t="shared" si="35"/>
        <v>#VALUE!</v>
      </c>
      <c r="M231" s="10" t="e">
        <f t="shared" si="36"/>
        <v>#VALUE!</v>
      </c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</row>
    <row r="232" spans="1:31" x14ac:dyDescent="0.25">
      <c r="A232" s="52"/>
      <c r="B232" s="9" t="str">
        <f t="shared" si="37"/>
        <v/>
      </c>
      <c r="C232" s="9" t="str">
        <f t="shared" si="38"/>
        <v/>
      </c>
      <c r="D232" s="9" t="str">
        <f t="shared" si="39"/>
        <v/>
      </c>
      <c r="E232" s="9" t="str">
        <f t="shared" si="40"/>
        <v/>
      </c>
      <c r="F232" s="49" t="str">
        <f>IF(A232="","","v " &amp;ROUND(C232*Data!$C$35,0) &amp; ".0 " &amp; ROUND(D232*Data!$C$35,0) &amp; ".0 " &amp; ROUND(E232*Data!$C$35,0) &amp; ".0")</f>
        <v/>
      </c>
      <c r="G232" s="9">
        <f t="shared" si="41"/>
        <v>0</v>
      </c>
      <c r="H232" s="9" t="e">
        <f t="shared" si="42"/>
        <v>#VALUE!</v>
      </c>
      <c r="I232" s="9" t="e">
        <f t="shared" si="43"/>
        <v>#VALUE!</v>
      </c>
      <c r="J232" s="9" t="e">
        <f t="shared" si="33"/>
        <v>#VALUE!</v>
      </c>
      <c r="K232" s="9" t="e">
        <f t="shared" si="34"/>
        <v>#VALUE!</v>
      </c>
      <c r="L232" s="9" t="e">
        <f t="shared" si="35"/>
        <v>#VALUE!</v>
      </c>
      <c r="M232" s="10" t="e">
        <f t="shared" si="36"/>
        <v>#VALUE!</v>
      </c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</row>
    <row r="233" spans="1:31" x14ac:dyDescent="0.25">
      <c r="A233" s="52"/>
      <c r="B233" s="9" t="str">
        <f t="shared" si="37"/>
        <v/>
      </c>
      <c r="C233" s="9" t="str">
        <f t="shared" si="38"/>
        <v/>
      </c>
      <c r="D233" s="9" t="str">
        <f t="shared" si="39"/>
        <v/>
      </c>
      <c r="E233" s="9" t="str">
        <f t="shared" si="40"/>
        <v/>
      </c>
      <c r="F233" s="49" t="str">
        <f>IF(A233="","","v " &amp;ROUND(C233*Data!$C$35,0) &amp; ".0 " &amp; ROUND(D233*Data!$C$35,0) &amp; ".0 " &amp; ROUND(E233*Data!$C$35,0) &amp; ".0")</f>
        <v/>
      </c>
      <c r="G233" s="9">
        <f t="shared" si="41"/>
        <v>0</v>
      </c>
      <c r="H233" s="9" t="e">
        <f t="shared" si="42"/>
        <v>#VALUE!</v>
      </c>
      <c r="I233" s="9" t="e">
        <f t="shared" si="43"/>
        <v>#VALUE!</v>
      </c>
      <c r="J233" s="9" t="e">
        <f t="shared" si="33"/>
        <v>#VALUE!</v>
      </c>
      <c r="K233" s="9" t="e">
        <f t="shared" si="34"/>
        <v>#VALUE!</v>
      </c>
      <c r="L233" s="9" t="e">
        <f t="shared" si="35"/>
        <v>#VALUE!</v>
      </c>
      <c r="M233" s="10" t="e">
        <f t="shared" si="36"/>
        <v>#VALUE!</v>
      </c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</row>
    <row r="234" spans="1:31" x14ac:dyDescent="0.25">
      <c r="A234" s="52"/>
      <c r="B234" s="9" t="str">
        <f t="shared" si="37"/>
        <v/>
      </c>
      <c r="C234" s="9" t="str">
        <f t="shared" si="38"/>
        <v/>
      </c>
      <c r="D234" s="9" t="str">
        <f t="shared" si="39"/>
        <v/>
      </c>
      <c r="E234" s="9" t="str">
        <f t="shared" si="40"/>
        <v/>
      </c>
      <c r="F234" s="49" t="str">
        <f>IF(A234="","","v " &amp;ROUND(C234*Data!$C$35,0) &amp; ".0 " &amp; ROUND(D234*Data!$C$35,0) &amp; ".0 " &amp; ROUND(E234*Data!$C$35,0) &amp; ".0")</f>
        <v/>
      </c>
      <c r="G234" s="9">
        <f t="shared" si="41"/>
        <v>0</v>
      </c>
      <c r="H234" s="9" t="e">
        <f t="shared" si="42"/>
        <v>#VALUE!</v>
      </c>
      <c r="I234" s="9" t="e">
        <f t="shared" si="43"/>
        <v>#VALUE!</v>
      </c>
      <c r="J234" s="9" t="e">
        <f t="shared" si="33"/>
        <v>#VALUE!</v>
      </c>
      <c r="K234" s="9" t="e">
        <f t="shared" si="34"/>
        <v>#VALUE!</v>
      </c>
      <c r="L234" s="9" t="e">
        <f t="shared" si="35"/>
        <v>#VALUE!</v>
      </c>
      <c r="M234" s="10" t="e">
        <f t="shared" si="36"/>
        <v>#VALUE!</v>
      </c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</row>
    <row r="235" spans="1:31" x14ac:dyDescent="0.25">
      <c r="A235" s="52"/>
      <c r="B235" s="9" t="str">
        <f t="shared" si="37"/>
        <v/>
      </c>
      <c r="C235" s="9" t="str">
        <f t="shared" si="38"/>
        <v/>
      </c>
      <c r="D235" s="9" t="str">
        <f t="shared" si="39"/>
        <v/>
      </c>
      <c r="E235" s="9" t="str">
        <f t="shared" si="40"/>
        <v/>
      </c>
      <c r="F235" s="49" t="str">
        <f>IF(A235="","","v " &amp;ROUND(C235*Data!$C$35,0) &amp; ".0 " &amp; ROUND(D235*Data!$C$35,0) &amp; ".0 " &amp; ROUND(E235*Data!$C$35,0) &amp; ".0")</f>
        <v/>
      </c>
      <c r="G235" s="9">
        <f t="shared" si="41"/>
        <v>0</v>
      </c>
      <c r="H235" s="9" t="e">
        <f t="shared" si="42"/>
        <v>#VALUE!</v>
      </c>
      <c r="I235" s="9" t="e">
        <f t="shared" si="43"/>
        <v>#VALUE!</v>
      </c>
      <c r="J235" s="9" t="e">
        <f t="shared" si="33"/>
        <v>#VALUE!</v>
      </c>
      <c r="K235" s="9" t="e">
        <f t="shared" si="34"/>
        <v>#VALUE!</v>
      </c>
      <c r="L235" s="9" t="e">
        <f t="shared" si="35"/>
        <v>#VALUE!</v>
      </c>
      <c r="M235" s="10" t="e">
        <f t="shared" si="36"/>
        <v>#VALUE!</v>
      </c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</row>
    <row r="236" spans="1:31" x14ac:dyDescent="0.25">
      <c r="A236" s="52"/>
      <c r="B236" s="9" t="str">
        <f t="shared" si="37"/>
        <v/>
      </c>
      <c r="C236" s="9" t="str">
        <f t="shared" si="38"/>
        <v/>
      </c>
      <c r="D236" s="9" t="str">
        <f t="shared" si="39"/>
        <v/>
      </c>
      <c r="E236" s="9" t="str">
        <f t="shared" si="40"/>
        <v/>
      </c>
      <c r="F236" s="49" t="str">
        <f>IF(A236="","","v " &amp;ROUND(C236*Data!$C$35,0) &amp; ".0 " &amp; ROUND(D236*Data!$C$35,0) &amp; ".0 " &amp; ROUND(E236*Data!$C$35,0) &amp; ".0")</f>
        <v/>
      </c>
      <c r="G236" s="9">
        <f t="shared" si="41"/>
        <v>0</v>
      </c>
      <c r="H236" s="9" t="e">
        <f t="shared" si="42"/>
        <v>#VALUE!</v>
      </c>
      <c r="I236" s="9" t="e">
        <f t="shared" si="43"/>
        <v>#VALUE!</v>
      </c>
      <c r="J236" s="9" t="e">
        <f t="shared" si="33"/>
        <v>#VALUE!</v>
      </c>
      <c r="K236" s="9" t="e">
        <f t="shared" si="34"/>
        <v>#VALUE!</v>
      </c>
      <c r="L236" s="9" t="e">
        <f t="shared" si="35"/>
        <v>#VALUE!</v>
      </c>
      <c r="M236" s="10" t="e">
        <f t="shared" si="36"/>
        <v>#VALUE!</v>
      </c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</row>
    <row r="237" spans="1:31" x14ac:dyDescent="0.25">
      <c r="A237" s="52"/>
      <c r="B237" s="9" t="str">
        <f t="shared" si="37"/>
        <v/>
      </c>
      <c r="C237" s="9" t="str">
        <f t="shared" si="38"/>
        <v/>
      </c>
      <c r="D237" s="9" t="str">
        <f t="shared" si="39"/>
        <v/>
      </c>
      <c r="E237" s="9" t="str">
        <f t="shared" si="40"/>
        <v/>
      </c>
      <c r="F237" s="49" t="str">
        <f>IF(A237="","","v " &amp;ROUND(C237*Data!$C$35,0) &amp; ".0 " &amp; ROUND(D237*Data!$C$35,0) &amp; ".0 " &amp; ROUND(E237*Data!$C$35,0) &amp; ".0")</f>
        <v/>
      </c>
      <c r="G237" s="9">
        <f t="shared" si="41"/>
        <v>0</v>
      </c>
      <c r="H237" s="9" t="e">
        <f t="shared" si="42"/>
        <v>#VALUE!</v>
      </c>
      <c r="I237" s="9" t="e">
        <f t="shared" si="43"/>
        <v>#VALUE!</v>
      </c>
      <c r="J237" s="9" t="e">
        <f t="shared" si="33"/>
        <v>#VALUE!</v>
      </c>
      <c r="K237" s="9" t="e">
        <f t="shared" si="34"/>
        <v>#VALUE!</v>
      </c>
      <c r="L237" s="9" t="e">
        <f t="shared" si="35"/>
        <v>#VALUE!</v>
      </c>
      <c r="M237" s="10" t="e">
        <f t="shared" si="36"/>
        <v>#VALUE!</v>
      </c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</row>
    <row r="238" spans="1:31" x14ac:dyDescent="0.25">
      <c r="A238" s="52"/>
      <c r="B238" s="9" t="str">
        <f t="shared" si="37"/>
        <v/>
      </c>
      <c r="C238" s="9" t="str">
        <f t="shared" si="38"/>
        <v/>
      </c>
      <c r="D238" s="9" t="str">
        <f t="shared" si="39"/>
        <v/>
      </c>
      <c r="E238" s="9" t="str">
        <f t="shared" si="40"/>
        <v/>
      </c>
      <c r="F238" s="49" t="str">
        <f>IF(A238="","","v " &amp;ROUND(C238*Data!$C$35,0) &amp; ".0 " &amp; ROUND(D238*Data!$C$35,0) &amp; ".0 " &amp; ROUND(E238*Data!$C$35,0) &amp; ".0")</f>
        <v/>
      </c>
      <c r="G238" s="9">
        <f t="shared" si="41"/>
        <v>0</v>
      </c>
      <c r="H238" s="9" t="e">
        <f t="shared" si="42"/>
        <v>#VALUE!</v>
      </c>
      <c r="I238" s="9" t="e">
        <f t="shared" si="43"/>
        <v>#VALUE!</v>
      </c>
      <c r="J238" s="9" t="e">
        <f t="shared" si="33"/>
        <v>#VALUE!</v>
      </c>
      <c r="K238" s="9" t="e">
        <f t="shared" si="34"/>
        <v>#VALUE!</v>
      </c>
      <c r="L238" s="9" t="e">
        <f t="shared" si="35"/>
        <v>#VALUE!</v>
      </c>
      <c r="M238" s="10" t="e">
        <f t="shared" si="36"/>
        <v>#VALUE!</v>
      </c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</row>
    <row r="239" spans="1:31" x14ac:dyDescent="0.25">
      <c r="A239" s="52"/>
      <c r="B239" s="9" t="str">
        <f t="shared" si="37"/>
        <v/>
      </c>
      <c r="C239" s="9" t="str">
        <f t="shared" si="38"/>
        <v/>
      </c>
      <c r="D239" s="9" t="str">
        <f t="shared" si="39"/>
        <v/>
      </c>
      <c r="E239" s="9" t="str">
        <f t="shared" si="40"/>
        <v/>
      </c>
      <c r="F239" s="49" t="str">
        <f>IF(A239="","","v " &amp;ROUND(C239*Data!$C$35,0) &amp; ".0 " &amp; ROUND(D239*Data!$C$35,0) &amp; ".0 " &amp; ROUND(E239*Data!$C$35,0) &amp; ".0")</f>
        <v/>
      </c>
      <c r="G239" s="9">
        <f t="shared" si="41"/>
        <v>0</v>
      </c>
      <c r="H239" s="9" t="e">
        <f t="shared" si="42"/>
        <v>#VALUE!</v>
      </c>
      <c r="I239" s="9" t="e">
        <f t="shared" si="43"/>
        <v>#VALUE!</v>
      </c>
      <c r="J239" s="9" t="e">
        <f t="shared" si="33"/>
        <v>#VALUE!</v>
      </c>
      <c r="K239" s="9" t="e">
        <f t="shared" si="34"/>
        <v>#VALUE!</v>
      </c>
      <c r="L239" s="9" t="e">
        <f t="shared" si="35"/>
        <v>#VALUE!</v>
      </c>
      <c r="M239" s="10" t="e">
        <f t="shared" si="36"/>
        <v>#VALUE!</v>
      </c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</row>
    <row r="240" spans="1:31" x14ac:dyDescent="0.25">
      <c r="A240" s="52"/>
      <c r="B240" s="9" t="str">
        <f t="shared" si="37"/>
        <v/>
      </c>
      <c r="C240" s="9" t="str">
        <f t="shared" si="38"/>
        <v/>
      </c>
      <c r="D240" s="9" t="str">
        <f t="shared" si="39"/>
        <v/>
      </c>
      <c r="E240" s="9" t="str">
        <f t="shared" si="40"/>
        <v/>
      </c>
      <c r="F240" s="49" t="str">
        <f>IF(A240="","","v " &amp;ROUND(C240*Data!$C$35,0) &amp; ".0 " &amp; ROUND(D240*Data!$C$35,0) &amp; ".0 " &amp; ROUND(E240*Data!$C$35,0) &amp; ".0")</f>
        <v/>
      </c>
      <c r="G240" s="9">
        <f t="shared" si="41"/>
        <v>0</v>
      </c>
      <c r="H240" s="9" t="e">
        <f t="shared" si="42"/>
        <v>#VALUE!</v>
      </c>
      <c r="I240" s="9" t="e">
        <f t="shared" si="43"/>
        <v>#VALUE!</v>
      </c>
      <c r="J240" s="9" t="e">
        <f t="shared" si="33"/>
        <v>#VALUE!</v>
      </c>
      <c r="K240" s="9" t="e">
        <f t="shared" si="34"/>
        <v>#VALUE!</v>
      </c>
      <c r="L240" s="9" t="e">
        <f t="shared" si="35"/>
        <v>#VALUE!</v>
      </c>
      <c r="M240" s="10" t="e">
        <f t="shared" si="36"/>
        <v>#VALUE!</v>
      </c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</row>
    <row r="241" spans="1:31" x14ac:dyDescent="0.25">
      <c r="A241" s="52"/>
      <c r="B241" s="9" t="str">
        <f t="shared" si="37"/>
        <v/>
      </c>
      <c r="C241" s="9" t="str">
        <f t="shared" si="38"/>
        <v/>
      </c>
      <c r="D241" s="9" t="str">
        <f t="shared" si="39"/>
        <v/>
      </c>
      <c r="E241" s="9" t="str">
        <f t="shared" si="40"/>
        <v/>
      </c>
      <c r="F241" s="49" t="str">
        <f>IF(A241="","","v " &amp;ROUND(C241*Data!$C$35,0) &amp; ".0 " &amp; ROUND(D241*Data!$C$35,0) &amp; ".0 " &amp; ROUND(E241*Data!$C$35,0) &amp; ".0")</f>
        <v/>
      </c>
      <c r="G241" s="9">
        <f t="shared" si="41"/>
        <v>0</v>
      </c>
      <c r="H241" s="9" t="e">
        <f t="shared" si="42"/>
        <v>#VALUE!</v>
      </c>
      <c r="I241" s="9" t="e">
        <f t="shared" si="43"/>
        <v>#VALUE!</v>
      </c>
      <c r="J241" s="9" t="e">
        <f t="shared" si="33"/>
        <v>#VALUE!</v>
      </c>
      <c r="K241" s="9" t="e">
        <f t="shared" si="34"/>
        <v>#VALUE!</v>
      </c>
      <c r="L241" s="9" t="e">
        <f t="shared" si="35"/>
        <v>#VALUE!</v>
      </c>
      <c r="M241" s="10" t="e">
        <f t="shared" si="36"/>
        <v>#VALUE!</v>
      </c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</row>
    <row r="242" spans="1:31" x14ac:dyDescent="0.25">
      <c r="A242" s="52"/>
      <c r="B242" s="9" t="str">
        <f t="shared" si="37"/>
        <v/>
      </c>
      <c r="C242" s="9" t="str">
        <f t="shared" si="38"/>
        <v/>
      </c>
      <c r="D242" s="9" t="str">
        <f t="shared" si="39"/>
        <v/>
      </c>
      <c r="E242" s="9" t="str">
        <f t="shared" si="40"/>
        <v/>
      </c>
      <c r="F242" s="49" t="str">
        <f>IF(A242="","","v " &amp;ROUND(C242*Data!$C$35,0) &amp; ".0 " &amp; ROUND(D242*Data!$C$35,0) &amp; ".0 " &amp; ROUND(E242*Data!$C$35,0) &amp; ".0")</f>
        <v/>
      </c>
      <c r="G242" s="9">
        <f t="shared" si="41"/>
        <v>0</v>
      </c>
      <c r="H242" s="9" t="e">
        <f t="shared" si="42"/>
        <v>#VALUE!</v>
      </c>
      <c r="I242" s="9" t="e">
        <f t="shared" si="43"/>
        <v>#VALUE!</v>
      </c>
      <c r="J242" s="9" t="e">
        <f t="shared" si="33"/>
        <v>#VALUE!</v>
      </c>
      <c r="K242" s="9" t="e">
        <f t="shared" si="34"/>
        <v>#VALUE!</v>
      </c>
      <c r="L242" s="9" t="e">
        <f t="shared" si="35"/>
        <v>#VALUE!</v>
      </c>
      <c r="M242" s="10" t="e">
        <f t="shared" si="36"/>
        <v>#VALUE!</v>
      </c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</row>
    <row r="243" spans="1:31" x14ac:dyDescent="0.25">
      <c r="A243" s="52"/>
      <c r="B243" s="9" t="str">
        <f t="shared" si="37"/>
        <v/>
      </c>
      <c r="C243" s="9" t="str">
        <f t="shared" si="38"/>
        <v/>
      </c>
      <c r="D243" s="9" t="str">
        <f t="shared" si="39"/>
        <v/>
      </c>
      <c r="E243" s="9" t="str">
        <f t="shared" si="40"/>
        <v/>
      </c>
      <c r="F243" s="49" t="str">
        <f>IF(A243="","","v " &amp;ROUND(C243*Data!$C$35,0) &amp; ".0 " &amp; ROUND(D243*Data!$C$35,0) &amp; ".0 " &amp; ROUND(E243*Data!$C$35,0) &amp; ".0")</f>
        <v/>
      </c>
      <c r="G243" s="9">
        <f t="shared" si="41"/>
        <v>0</v>
      </c>
      <c r="H243" s="9" t="e">
        <f t="shared" si="42"/>
        <v>#VALUE!</v>
      </c>
      <c r="I243" s="9" t="e">
        <f t="shared" si="43"/>
        <v>#VALUE!</v>
      </c>
      <c r="J243" s="9" t="e">
        <f t="shared" si="33"/>
        <v>#VALUE!</v>
      </c>
      <c r="K243" s="9" t="e">
        <f t="shared" si="34"/>
        <v>#VALUE!</v>
      </c>
      <c r="L243" s="9" t="e">
        <f t="shared" si="35"/>
        <v>#VALUE!</v>
      </c>
      <c r="M243" s="10" t="e">
        <f t="shared" si="36"/>
        <v>#VALUE!</v>
      </c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</row>
    <row r="244" spans="1:31" x14ac:dyDescent="0.25">
      <c r="A244" s="52"/>
      <c r="B244" s="9" t="str">
        <f t="shared" si="37"/>
        <v/>
      </c>
      <c r="C244" s="9" t="str">
        <f t="shared" si="38"/>
        <v/>
      </c>
      <c r="D244" s="9" t="str">
        <f t="shared" si="39"/>
        <v/>
      </c>
      <c r="E244" s="9" t="str">
        <f t="shared" si="40"/>
        <v/>
      </c>
      <c r="F244" s="49" t="str">
        <f>IF(A244="","","v " &amp;ROUND(C244*Data!$C$35,0) &amp; ".0 " &amp; ROUND(D244*Data!$C$35,0) &amp; ".0 " &amp; ROUND(E244*Data!$C$35,0) &amp; ".0")</f>
        <v/>
      </c>
      <c r="G244" s="9">
        <f t="shared" si="41"/>
        <v>0</v>
      </c>
      <c r="H244" s="9" t="e">
        <f t="shared" si="42"/>
        <v>#VALUE!</v>
      </c>
      <c r="I244" s="9" t="e">
        <f t="shared" si="43"/>
        <v>#VALUE!</v>
      </c>
      <c r="J244" s="9" t="e">
        <f t="shared" si="33"/>
        <v>#VALUE!</v>
      </c>
      <c r="K244" s="9" t="e">
        <f t="shared" si="34"/>
        <v>#VALUE!</v>
      </c>
      <c r="L244" s="9" t="e">
        <f t="shared" si="35"/>
        <v>#VALUE!</v>
      </c>
      <c r="M244" s="10" t="e">
        <f t="shared" si="36"/>
        <v>#VALUE!</v>
      </c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</row>
    <row r="245" spans="1:31" x14ac:dyDescent="0.25">
      <c r="A245" s="52"/>
      <c r="B245" s="9" t="str">
        <f t="shared" si="37"/>
        <v/>
      </c>
      <c r="C245" s="9" t="str">
        <f t="shared" si="38"/>
        <v/>
      </c>
      <c r="D245" s="9" t="str">
        <f t="shared" si="39"/>
        <v/>
      </c>
      <c r="E245" s="9" t="str">
        <f t="shared" si="40"/>
        <v/>
      </c>
      <c r="F245" s="49" t="str">
        <f>IF(A245="","","v " &amp;ROUND(C245*Data!$C$35,0) &amp; ".0 " &amp; ROUND(D245*Data!$C$35,0) &amp; ".0 " &amp; ROUND(E245*Data!$C$35,0) &amp; ".0")</f>
        <v/>
      </c>
      <c r="G245" s="9">
        <f t="shared" si="41"/>
        <v>0</v>
      </c>
      <c r="H245" s="9" t="e">
        <f t="shared" si="42"/>
        <v>#VALUE!</v>
      </c>
      <c r="I245" s="9" t="e">
        <f t="shared" si="43"/>
        <v>#VALUE!</v>
      </c>
      <c r="J245" s="9" t="e">
        <f t="shared" si="33"/>
        <v>#VALUE!</v>
      </c>
      <c r="K245" s="9" t="e">
        <f t="shared" si="34"/>
        <v>#VALUE!</v>
      </c>
      <c r="L245" s="9" t="e">
        <f t="shared" si="35"/>
        <v>#VALUE!</v>
      </c>
      <c r="M245" s="10" t="e">
        <f t="shared" si="36"/>
        <v>#VALUE!</v>
      </c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</row>
    <row r="246" spans="1:31" x14ac:dyDescent="0.25">
      <c r="A246" s="52"/>
      <c r="B246" s="9" t="str">
        <f t="shared" si="37"/>
        <v/>
      </c>
      <c r="C246" s="9" t="str">
        <f t="shared" si="38"/>
        <v/>
      </c>
      <c r="D246" s="9" t="str">
        <f t="shared" si="39"/>
        <v/>
      </c>
      <c r="E246" s="9" t="str">
        <f t="shared" si="40"/>
        <v/>
      </c>
      <c r="F246" s="49" t="str">
        <f>IF(A246="","","v " &amp;ROUND(C246*Data!$C$35,0) &amp; ".0 " &amp; ROUND(D246*Data!$C$35,0) &amp; ".0 " &amp; ROUND(E246*Data!$C$35,0) &amp; ".0")</f>
        <v/>
      </c>
      <c r="G246" s="9">
        <f t="shared" si="41"/>
        <v>0</v>
      </c>
      <c r="H246" s="9" t="e">
        <f t="shared" si="42"/>
        <v>#VALUE!</v>
      </c>
      <c r="I246" s="9" t="e">
        <f t="shared" si="43"/>
        <v>#VALUE!</v>
      </c>
      <c r="J246" s="9" t="e">
        <f t="shared" si="33"/>
        <v>#VALUE!</v>
      </c>
      <c r="K246" s="9" t="e">
        <f t="shared" si="34"/>
        <v>#VALUE!</v>
      </c>
      <c r="L246" s="9" t="e">
        <f t="shared" si="35"/>
        <v>#VALUE!</v>
      </c>
      <c r="M246" s="10" t="e">
        <f t="shared" si="36"/>
        <v>#VALUE!</v>
      </c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</row>
    <row r="247" spans="1:31" x14ac:dyDescent="0.25">
      <c r="A247" s="52"/>
      <c r="B247" s="9" t="str">
        <f t="shared" si="37"/>
        <v/>
      </c>
      <c r="C247" s="9" t="str">
        <f t="shared" si="38"/>
        <v/>
      </c>
      <c r="D247" s="9" t="str">
        <f t="shared" si="39"/>
        <v/>
      </c>
      <c r="E247" s="9" t="str">
        <f t="shared" si="40"/>
        <v/>
      </c>
      <c r="F247" s="49" t="str">
        <f>IF(A247="","","v " &amp;ROUND(C247*Data!$C$35,0) &amp; ".0 " &amp; ROUND(D247*Data!$C$35,0) &amp; ".0 " &amp; ROUND(E247*Data!$C$35,0) &amp; ".0")</f>
        <v/>
      </c>
      <c r="G247" s="9">
        <f t="shared" si="41"/>
        <v>0</v>
      </c>
      <c r="H247" s="9" t="e">
        <f t="shared" si="42"/>
        <v>#VALUE!</v>
      </c>
      <c r="I247" s="9" t="e">
        <f t="shared" si="43"/>
        <v>#VALUE!</v>
      </c>
      <c r="J247" s="9" t="e">
        <f t="shared" si="33"/>
        <v>#VALUE!</v>
      </c>
      <c r="K247" s="9" t="e">
        <f t="shared" si="34"/>
        <v>#VALUE!</v>
      </c>
      <c r="L247" s="9" t="e">
        <f t="shared" si="35"/>
        <v>#VALUE!</v>
      </c>
      <c r="M247" s="10" t="e">
        <f t="shared" si="36"/>
        <v>#VALUE!</v>
      </c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</row>
    <row r="248" spans="1:31" x14ac:dyDescent="0.25">
      <c r="A248" s="52"/>
      <c r="B248" s="9" t="str">
        <f t="shared" si="37"/>
        <v/>
      </c>
      <c r="C248" s="9" t="str">
        <f t="shared" si="38"/>
        <v/>
      </c>
      <c r="D248" s="9" t="str">
        <f t="shared" si="39"/>
        <v/>
      </c>
      <c r="E248" s="9" t="str">
        <f t="shared" si="40"/>
        <v/>
      </c>
      <c r="F248" s="49" t="str">
        <f>IF(A248="","","v " &amp;ROUND(C248*Data!$C$35,0) &amp; ".0 " &amp; ROUND(D248*Data!$C$35,0) &amp; ".0 " &amp; ROUND(E248*Data!$C$35,0) &amp; ".0")</f>
        <v/>
      </c>
      <c r="G248" s="9">
        <f t="shared" si="41"/>
        <v>0</v>
      </c>
      <c r="H248" s="9" t="e">
        <f t="shared" si="42"/>
        <v>#VALUE!</v>
      </c>
      <c r="I248" s="9" t="e">
        <f t="shared" si="43"/>
        <v>#VALUE!</v>
      </c>
      <c r="J248" s="9" t="e">
        <f t="shared" si="33"/>
        <v>#VALUE!</v>
      </c>
      <c r="K248" s="9" t="e">
        <f t="shared" si="34"/>
        <v>#VALUE!</v>
      </c>
      <c r="L248" s="9" t="e">
        <f t="shared" si="35"/>
        <v>#VALUE!</v>
      </c>
      <c r="M248" s="10" t="e">
        <f t="shared" si="36"/>
        <v>#VALUE!</v>
      </c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</row>
    <row r="249" spans="1:31" x14ac:dyDescent="0.25">
      <c r="A249" s="52"/>
      <c r="B249" s="9" t="str">
        <f t="shared" si="37"/>
        <v/>
      </c>
      <c r="C249" s="9" t="str">
        <f t="shared" si="38"/>
        <v/>
      </c>
      <c r="D249" s="9" t="str">
        <f t="shared" si="39"/>
        <v/>
      </c>
      <c r="E249" s="9" t="str">
        <f t="shared" si="40"/>
        <v/>
      </c>
      <c r="F249" s="49" t="str">
        <f>IF(A249="","","v " &amp;ROUND(C249*Data!$C$35,0) &amp; ".0 " &amp; ROUND(D249*Data!$C$35,0) &amp; ".0 " &amp; ROUND(E249*Data!$C$35,0) &amp; ".0")</f>
        <v/>
      </c>
      <c r="G249" s="9">
        <f t="shared" si="41"/>
        <v>0</v>
      </c>
      <c r="H249" s="9" t="e">
        <f t="shared" si="42"/>
        <v>#VALUE!</v>
      </c>
      <c r="I249" s="9" t="e">
        <f t="shared" si="43"/>
        <v>#VALUE!</v>
      </c>
      <c r="J249" s="9" t="e">
        <f t="shared" si="33"/>
        <v>#VALUE!</v>
      </c>
      <c r="K249" s="9" t="e">
        <f t="shared" si="34"/>
        <v>#VALUE!</v>
      </c>
      <c r="L249" s="9" t="e">
        <f t="shared" si="35"/>
        <v>#VALUE!</v>
      </c>
      <c r="M249" s="10" t="e">
        <f t="shared" si="36"/>
        <v>#VALUE!</v>
      </c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</row>
    <row r="250" spans="1:31" x14ac:dyDescent="0.25">
      <c r="A250" s="52"/>
      <c r="B250" s="9" t="str">
        <f t="shared" si="37"/>
        <v/>
      </c>
      <c r="C250" s="9" t="str">
        <f t="shared" si="38"/>
        <v/>
      </c>
      <c r="D250" s="9" t="str">
        <f t="shared" si="39"/>
        <v/>
      </c>
      <c r="E250" s="9" t="str">
        <f t="shared" si="40"/>
        <v/>
      </c>
      <c r="F250" s="49" t="str">
        <f>IF(A250="","","v " &amp;ROUND(C250*Data!$C$35,0) &amp; ".0 " &amp; ROUND(D250*Data!$C$35,0) &amp; ".0 " &amp; ROUND(E250*Data!$C$35,0) &amp; ".0")</f>
        <v/>
      </c>
      <c r="G250" s="9">
        <f t="shared" si="41"/>
        <v>0</v>
      </c>
      <c r="H250" s="9" t="e">
        <f t="shared" si="42"/>
        <v>#VALUE!</v>
      </c>
      <c r="I250" s="9" t="e">
        <f t="shared" si="43"/>
        <v>#VALUE!</v>
      </c>
      <c r="J250" s="9" t="e">
        <f t="shared" si="33"/>
        <v>#VALUE!</v>
      </c>
      <c r="K250" s="9" t="e">
        <f t="shared" si="34"/>
        <v>#VALUE!</v>
      </c>
      <c r="L250" s="9" t="e">
        <f t="shared" si="35"/>
        <v>#VALUE!</v>
      </c>
      <c r="M250" s="10" t="e">
        <f t="shared" si="36"/>
        <v>#VALUE!</v>
      </c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</row>
    <row r="251" spans="1:31" x14ac:dyDescent="0.25">
      <c r="A251" s="52"/>
      <c r="B251" s="9" t="str">
        <f t="shared" si="37"/>
        <v/>
      </c>
      <c r="C251" s="9" t="str">
        <f t="shared" si="38"/>
        <v/>
      </c>
      <c r="D251" s="9" t="str">
        <f t="shared" si="39"/>
        <v/>
      </c>
      <c r="E251" s="9" t="str">
        <f t="shared" si="40"/>
        <v/>
      </c>
      <c r="F251" s="49" t="str">
        <f>IF(A251="","","v " &amp;ROUND(C251*Data!$C$35,0) &amp; ".0 " &amp; ROUND(D251*Data!$C$35,0) &amp; ".0 " &amp; ROUND(E251*Data!$C$35,0) &amp; ".0")</f>
        <v/>
      </c>
      <c r="G251" s="9">
        <f t="shared" si="41"/>
        <v>0</v>
      </c>
      <c r="H251" s="9" t="e">
        <f t="shared" si="42"/>
        <v>#VALUE!</v>
      </c>
      <c r="I251" s="9" t="e">
        <f t="shared" si="43"/>
        <v>#VALUE!</v>
      </c>
      <c r="J251" s="9" t="e">
        <f t="shared" si="33"/>
        <v>#VALUE!</v>
      </c>
      <c r="K251" s="9" t="e">
        <f t="shared" si="34"/>
        <v>#VALUE!</v>
      </c>
      <c r="L251" s="9" t="e">
        <f t="shared" si="35"/>
        <v>#VALUE!</v>
      </c>
      <c r="M251" s="10" t="e">
        <f t="shared" si="36"/>
        <v>#VALUE!</v>
      </c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</row>
    <row r="252" spans="1:31" x14ac:dyDescent="0.25">
      <c r="A252" s="52"/>
      <c r="B252" s="9" t="str">
        <f t="shared" si="37"/>
        <v/>
      </c>
      <c r="C252" s="9" t="str">
        <f t="shared" si="38"/>
        <v/>
      </c>
      <c r="D252" s="9" t="str">
        <f t="shared" si="39"/>
        <v/>
      </c>
      <c r="E252" s="9" t="str">
        <f t="shared" si="40"/>
        <v/>
      </c>
      <c r="F252" s="49" t="str">
        <f>IF(A252="","","v " &amp;ROUND(C252*Data!$C$35,0) &amp; ".0 " &amp; ROUND(D252*Data!$C$35,0) &amp; ".0 " &amp; ROUND(E252*Data!$C$35,0) &amp; ".0")</f>
        <v/>
      </c>
      <c r="G252" s="9">
        <f t="shared" si="41"/>
        <v>0</v>
      </c>
      <c r="H252" s="9" t="e">
        <f t="shared" si="42"/>
        <v>#VALUE!</v>
      </c>
      <c r="I252" s="9" t="e">
        <f t="shared" si="43"/>
        <v>#VALUE!</v>
      </c>
      <c r="J252" s="9" t="e">
        <f t="shared" si="33"/>
        <v>#VALUE!</v>
      </c>
      <c r="K252" s="9" t="e">
        <f t="shared" si="34"/>
        <v>#VALUE!</v>
      </c>
      <c r="L252" s="9" t="e">
        <f t="shared" si="35"/>
        <v>#VALUE!</v>
      </c>
      <c r="M252" s="10" t="e">
        <f t="shared" si="36"/>
        <v>#VALUE!</v>
      </c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</row>
    <row r="253" spans="1:31" x14ac:dyDescent="0.25">
      <c r="A253" s="52"/>
      <c r="B253" s="9" t="str">
        <f t="shared" si="37"/>
        <v/>
      </c>
      <c r="C253" s="9" t="str">
        <f t="shared" si="38"/>
        <v/>
      </c>
      <c r="D253" s="9" t="str">
        <f t="shared" si="39"/>
        <v/>
      </c>
      <c r="E253" s="9" t="str">
        <f t="shared" si="40"/>
        <v/>
      </c>
      <c r="F253" s="49" t="str">
        <f>IF(A253="","","v " &amp;ROUND(C253*Data!$C$35,0) &amp; ".0 " &amp; ROUND(D253*Data!$C$35,0) &amp; ".0 " &amp; ROUND(E253*Data!$C$35,0) &amp; ".0")</f>
        <v/>
      </c>
      <c r="G253" s="9">
        <f t="shared" si="41"/>
        <v>0</v>
      </c>
      <c r="H253" s="9" t="e">
        <f t="shared" si="42"/>
        <v>#VALUE!</v>
      </c>
      <c r="I253" s="9" t="e">
        <f t="shared" si="43"/>
        <v>#VALUE!</v>
      </c>
      <c r="J253" s="9" t="e">
        <f t="shared" si="33"/>
        <v>#VALUE!</v>
      </c>
      <c r="K253" s="9" t="e">
        <f t="shared" si="34"/>
        <v>#VALUE!</v>
      </c>
      <c r="L253" s="9" t="e">
        <f t="shared" si="35"/>
        <v>#VALUE!</v>
      </c>
      <c r="M253" s="10" t="e">
        <f t="shared" si="36"/>
        <v>#VALUE!</v>
      </c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</row>
    <row r="254" spans="1:31" x14ac:dyDescent="0.25">
      <c r="A254" s="52"/>
      <c r="B254" s="9" t="str">
        <f t="shared" si="37"/>
        <v/>
      </c>
      <c r="C254" s="9" t="str">
        <f t="shared" si="38"/>
        <v/>
      </c>
      <c r="D254" s="9" t="str">
        <f t="shared" si="39"/>
        <v/>
      </c>
      <c r="E254" s="9" t="str">
        <f t="shared" si="40"/>
        <v/>
      </c>
      <c r="F254" s="49" t="str">
        <f>IF(A254="","","v " &amp;ROUND(C254*Data!$C$35,0) &amp; ".0 " &amp; ROUND(D254*Data!$C$35,0) &amp; ".0 " &amp; ROUND(E254*Data!$C$35,0) &amp; ".0")</f>
        <v/>
      </c>
      <c r="G254" s="9">
        <f t="shared" si="41"/>
        <v>0</v>
      </c>
      <c r="H254" s="9" t="e">
        <f t="shared" si="42"/>
        <v>#VALUE!</v>
      </c>
      <c r="I254" s="9" t="e">
        <f t="shared" si="43"/>
        <v>#VALUE!</v>
      </c>
      <c r="J254" s="9" t="e">
        <f t="shared" si="33"/>
        <v>#VALUE!</v>
      </c>
      <c r="K254" s="9" t="e">
        <f t="shared" si="34"/>
        <v>#VALUE!</v>
      </c>
      <c r="L254" s="9" t="e">
        <f t="shared" si="35"/>
        <v>#VALUE!</v>
      </c>
      <c r="M254" s="10" t="e">
        <f t="shared" si="36"/>
        <v>#VALUE!</v>
      </c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</row>
    <row r="255" spans="1:31" x14ac:dyDescent="0.25">
      <c r="A255" s="52"/>
      <c r="B255" s="9" t="str">
        <f t="shared" si="37"/>
        <v/>
      </c>
      <c r="C255" s="9" t="str">
        <f t="shared" si="38"/>
        <v/>
      </c>
      <c r="D255" s="9" t="str">
        <f t="shared" si="39"/>
        <v/>
      </c>
      <c r="E255" s="9" t="str">
        <f t="shared" si="40"/>
        <v/>
      </c>
      <c r="F255" s="49" t="str">
        <f>IF(A255="","","v " &amp;ROUND(C255*Data!$C$35,0) &amp; ".0 " &amp; ROUND(D255*Data!$C$35,0) &amp; ".0 " &amp; ROUND(E255*Data!$C$35,0) &amp; ".0")</f>
        <v/>
      </c>
      <c r="G255" s="9">
        <f t="shared" si="41"/>
        <v>0</v>
      </c>
      <c r="H255" s="9" t="e">
        <f t="shared" si="42"/>
        <v>#VALUE!</v>
      </c>
      <c r="I255" s="9" t="e">
        <f t="shared" si="43"/>
        <v>#VALUE!</v>
      </c>
      <c r="J255" s="9" t="e">
        <f t="shared" si="33"/>
        <v>#VALUE!</v>
      </c>
      <c r="K255" s="9" t="e">
        <f t="shared" si="34"/>
        <v>#VALUE!</v>
      </c>
      <c r="L255" s="9" t="e">
        <f t="shared" si="35"/>
        <v>#VALUE!</v>
      </c>
      <c r="M255" s="10" t="e">
        <f t="shared" si="36"/>
        <v>#VALUE!</v>
      </c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</row>
    <row r="256" spans="1:31" ht="15.75" thickBot="1" x14ac:dyDescent="0.3">
      <c r="A256" s="53"/>
      <c r="B256" s="6" t="str">
        <f t="shared" si="37"/>
        <v/>
      </c>
      <c r="C256" s="9" t="str">
        <f t="shared" si="38"/>
        <v/>
      </c>
      <c r="D256" s="9" t="str">
        <f t="shared" si="39"/>
        <v/>
      </c>
      <c r="E256" s="9" t="str">
        <f t="shared" si="40"/>
        <v/>
      </c>
      <c r="F256" s="50" t="str">
        <f>IF(A256="","","v " &amp;ROUND(C256*Data!$C$35,0) &amp; ".0 " &amp; ROUND(D256*Data!$C$35,0) &amp; ".0 " &amp; ROUND(E256*Data!$C$35,0) &amp; ".0")</f>
        <v/>
      </c>
      <c r="G256" s="6">
        <f t="shared" si="41"/>
        <v>0</v>
      </c>
      <c r="H256" s="6" t="e">
        <f t="shared" si="42"/>
        <v>#VALUE!</v>
      </c>
      <c r="I256" s="6" t="e">
        <f t="shared" si="43"/>
        <v>#VALUE!</v>
      </c>
      <c r="J256" s="6" t="e">
        <f t="shared" si="33"/>
        <v>#VALUE!</v>
      </c>
      <c r="K256" s="6" t="e">
        <f t="shared" si="34"/>
        <v>#VALUE!</v>
      </c>
      <c r="L256" s="6" t="e">
        <f t="shared" si="35"/>
        <v>#VALUE!</v>
      </c>
      <c r="M256" s="7" t="e">
        <f t="shared" si="36"/>
        <v>#VALUE!</v>
      </c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6"/>
  <sheetViews>
    <sheetView showGridLines="0" topLeftCell="D1" workbookViewId="0">
      <selection activeCell="G11" sqref="G11"/>
    </sheetView>
  </sheetViews>
  <sheetFormatPr baseColWidth="10" defaultRowHeight="15" x14ac:dyDescent="0.25"/>
  <cols>
    <col min="1" max="2" width="9.5703125" style="1" hidden="1" customWidth="1"/>
    <col min="3" max="3" width="13.28515625" style="1" hidden="1" customWidth="1"/>
    <col min="4" max="4" width="17.85546875" style="51" bestFit="1" customWidth="1"/>
  </cols>
  <sheetData>
    <row r="1" spans="1:29" ht="15.75" thickBot="1" x14ac:dyDescent="0.3">
      <c r="A1" s="1" t="s">
        <v>17</v>
      </c>
      <c r="B1" s="1" t="s">
        <v>18</v>
      </c>
      <c r="C1" s="1" t="s">
        <v>19</v>
      </c>
      <c r="D1" s="47" t="s">
        <v>29</v>
      </c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</row>
    <row r="2" spans="1:29" x14ac:dyDescent="0.25">
      <c r="A2" s="1">
        <f>IFERROR(ROUND(CAR0!C2*Data!$D$36,0),"")</f>
        <v>-13</v>
      </c>
      <c r="B2" s="1">
        <f>IFERROR(ROUND(CAR0!D2*Data!$D$36,0),"")</f>
        <v>7</v>
      </c>
      <c r="C2" s="1">
        <f>IFERROR(ROUND(CAR0!E2*Data!$D$36,0),"")</f>
        <v>26</v>
      </c>
      <c r="D2" s="48" t="str">
        <f>IFERROR(IF(CAR0!A2="","","v " &amp;ROUND(A2*Data!$C$35,0) &amp; ".0 " &amp; ROUND(B2*Data!$C$35,0) &amp; ".0 " &amp; ROUND(C2*Data!$C$35,0) &amp; ".0"),"")</f>
        <v>v -44.0 23.0 87.0</v>
      </c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</row>
    <row r="3" spans="1:29" x14ac:dyDescent="0.25">
      <c r="A3" s="1">
        <f>IFERROR(ROUND(CAR0!C3*Data!$D$36,0),"")</f>
        <v>-13</v>
      </c>
      <c r="B3" s="1">
        <f>IFERROR(ROUND(CAR0!D3*Data!$D$36,0),"")</f>
        <v>0</v>
      </c>
      <c r="C3" s="1">
        <f>IFERROR(ROUND(CAR0!E3*Data!$D$36,0),"")</f>
        <v>26</v>
      </c>
      <c r="D3" s="49" t="str">
        <f>IFERROR(IF(CAR0!A3="","","v " &amp;ROUND(A3*Data!$C$35,0) &amp; ".0 " &amp; ROUND(B3*Data!$C$35,0) &amp; ".0 " &amp; ROUND(C3*Data!$C$35,0) &amp; ".0"),"")</f>
        <v>v -44.0 0.0 87.0</v>
      </c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</row>
    <row r="4" spans="1:29" x14ac:dyDescent="0.25">
      <c r="A4" s="1">
        <f>IFERROR(ROUND(CAR0!C4*Data!$D$36,0),"")</f>
        <v>-13</v>
      </c>
      <c r="B4" s="1">
        <f>IFERROR(ROUND(CAR0!D4*Data!$D$36,0),"")</f>
        <v>7</v>
      </c>
      <c r="C4" s="1">
        <f>IFERROR(ROUND(CAR0!E4*Data!$D$36,0),"")</f>
        <v>22</v>
      </c>
      <c r="D4" s="49" t="str">
        <f>IFERROR(IF(CAR0!A4="","","v " &amp;ROUND(A4*Data!$C$35,0) &amp; ".0 " &amp; ROUND(B4*Data!$C$35,0) &amp; ".0 " &amp; ROUND(C4*Data!$C$35,0) &amp; ".0"),"")</f>
        <v>v -44.0 23.0 74.0</v>
      </c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</row>
    <row r="5" spans="1:29" x14ac:dyDescent="0.25">
      <c r="A5" s="1">
        <f>IFERROR(ROUND(CAR0!C5*Data!$D$36,0),"")</f>
        <v>-19</v>
      </c>
      <c r="B5" s="1">
        <f>IFERROR(ROUND(CAR0!D5*Data!$D$36,0),"")</f>
        <v>7</v>
      </c>
      <c r="C5" s="1">
        <f>IFERROR(ROUND(CAR0!E5*Data!$D$36,0),"")</f>
        <v>26</v>
      </c>
      <c r="D5" s="49" t="str">
        <f>IFERROR(IF(CAR0!A5="","","v " &amp;ROUND(A5*Data!$C$35,0) &amp; ".0 " &amp; ROUND(B5*Data!$C$35,0) &amp; ".0 " &amp; ROUND(C5*Data!$C$35,0) &amp; ".0"),"")</f>
        <v>v -64.0 23.0 87.0</v>
      </c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</row>
    <row r="6" spans="1:29" x14ac:dyDescent="0.25">
      <c r="A6" s="1">
        <f>IFERROR(ROUND(CAR0!C6*Data!$D$36,0),"")</f>
        <v>-19</v>
      </c>
      <c r="B6" s="1">
        <f>IFERROR(ROUND(CAR0!D6*Data!$D$36,0),"")</f>
        <v>0</v>
      </c>
      <c r="C6" s="1">
        <f>IFERROR(ROUND(CAR0!E6*Data!$D$36,0),"")</f>
        <v>26</v>
      </c>
      <c r="D6" s="49" t="str">
        <f>IFERROR(IF(CAR0!A6="","","v " &amp;ROUND(A6*Data!$C$35,0) &amp; ".0 " &amp; ROUND(B6*Data!$C$35,0) &amp; ".0 " &amp; ROUND(C6*Data!$C$35,0) &amp; ".0"),"")</f>
        <v>v -64.0 0.0 87.0</v>
      </c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</row>
    <row r="7" spans="1:29" x14ac:dyDescent="0.25">
      <c r="A7" s="1">
        <f>IFERROR(ROUND(CAR0!C7*Data!$D$36,0),"")</f>
        <v>-19</v>
      </c>
      <c r="B7" s="1">
        <f>IFERROR(ROUND(CAR0!D7*Data!$D$36,0),"")</f>
        <v>7</v>
      </c>
      <c r="C7" s="1">
        <f>IFERROR(ROUND(CAR0!E7*Data!$D$36,0),"")</f>
        <v>22</v>
      </c>
      <c r="D7" s="49" t="str">
        <f>IFERROR(IF(CAR0!A7="","","v " &amp;ROUND(A7*Data!$C$35,0) &amp; ".0 " &amp; ROUND(B7*Data!$C$35,0) &amp; ".0 " &amp; ROUND(C7*Data!$C$35,0) &amp; ".0"),"")</f>
        <v>v -64.0 23.0 74.0</v>
      </c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</row>
    <row r="8" spans="1:29" x14ac:dyDescent="0.25">
      <c r="A8" s="1">
        <f>IFERROR(ROUND(CAR0!C8*Data!$D$36,0),"")</f>
        <v>13</v>
      </c>
      <c r="B8" s="1">
        <f>IFERROR(ROUND(CAR0!D8*Data!$D$36,0),"")</f>
        <v>7</v>
      </c>
      <c r="C8" s="1">
        <f>IFERROR(ROUND(CAR0!E8*Data!$D$36,0),"")</f>
        <v>26</v>
      </c>
      <c r="D8" s="49" t="str">
        <f>IFERROR(IF(CAR0!A8="","","v " &amp;ROUND(A8*Data!$C$35,0) &amp; ".0 " &amp; ROUND(B8*Data!$C$35,0) &amp; ".0 " &amp; ROUND(C8*Data!$C$35,0) &amp; ".0"),"")</f>
        <v>v 44.0 23.0 87.0</v>
      </c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</row>
    <row r="9" spans="1:29" x14ac:dyDescent="0.25">
      <c r="A9" s="1">
        <f>IFERROR(ROUND(CAR0!C9*Data!$D$36,0),"")</f>
        <v>13</v>
      </c>
      <c r="B9" s="1">
        <f>IFERROR(ROUND(CAR0!D9*Data!$D$36,0),"")</f>
        <v>0</v>
      </c>
      <c r="C9" s="1">
        <f>IFERROR(ROUND(CAR0!E9*Data!$D$36,0),"")</f>
        <v>26</v>
      </c>
      <c r="D9" s="49" t="str">
        <f>IFERROR(IF(CAR0!A9="","","v " &amp;ROUND(A9*Data!$C$35,0) &amp; ".0 " &amp; ROUND(B9*Data!$C$35,0) &amp; ".0 " &amp; ROUND(C9*Data!$C$35,0) &amp; ".0"),"")</f>
        <v>v 44.0 0.0 87.0</v>
      </c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</row>
    <row r="10" spans="1:29" x14ac:dyDescent="0.25">
      <c r="A10" s="1">
        <f>IFERROR(ROUND(CAR0!C10*Data!$D$36,0),"")</f>
        <v>13</v>
      </c>
      <c r="B10" s="1">
        <f>IFERROR(ROUND(CAR0!D10*Data!$D$36,0),"")</f>
        <v>7</v>
      </c>
      <c r="C10" s="1">
        <f>IFERROR(ROUND(CAR0!E10*Data!$D$36,0),"")</f>
        <v>22</v>
      </c>
      <c r="D10" s="49" t="str">
        <f>IFERROR(IF(CAR0!A10="","","v " &amp;ROUND(A10*Data!$C$35,0) &amp; ".0 " &amp; ROUND(B10*Data!$C$35,0) &amp; ".0 " &amp; ROUND(C10*Data!$C$35,0) &amp; ".0"),"")</f>
        <v>v 44.0 23.0 74.0</v>
      </c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</row>
    <row r="11" spans="1:29" x14ac:dyDescent="0.25">
      <c r="A11" s="1">
        <f>IFERROR(ROUND(CAR0!C11*Data!$D$36,0),"")</f>
        <v>19</v>
      </c>
      <c r="B11" s="1">
        <f>IFERROR(ROUND(CAR0!D11*Data!$D$36,0),"")</f>
        <v>7</v>
      </c>
      <c r="C11" s="1">
        <f>IFERROR(ROUND(CAR0!E11*Data!$D$36,0),"")</f>
        <v>26</v>
      </c>
      <c r="D11" s="49" t="str">
        <f>IFERROR(IF(CAR0!A11="","","v " &amp;ROUND(A11*Data!$C$35,0) &amp; ".0 " &amp; ROUND(B11*Data!$C$35,0) &amp; ".0 " &amp; ROUND(C11*Data!$C$35,0) &amp; ".0"),"")</f>
        <v>v 64.0 23.0 87.0</v>
      </c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</row>
    <row r="12" spans="1:29" x14ac:dyDescent="0.25">
      <c r="A12" s="1">
        <f>IFERROR(ROUND(CAR0!C12*Data!$D$36,0),"")</f>
        <v>19</v>
      </c>
      <c r="B12" s="1">
        <f>IFERROR(ROUND(CAR0!D12*Data!$D$36,0),"")</f>
        <v>0</v>
      </c>
      <c r="C12" s="1">
        <f>IFERROR(ROUND(CAR0!E12*Data!$D$36,0),"")</f>
        <v>26</v>
      </c>
      <c r="D12" s="49" t="str">
        <f>IFERROR(IF(CAR0!A12="","","v " &amp;ROUND(A12*Data!$C$35,0) &amp; ".0 " &amp; ROUND(B12*Data!$C$35,0) &amp; ".0 " &amp; ROUND(C12*Data!$C$35,0) &amp; ".0"),"")</f>
        <v>v 64.0 0.0 87.0</v>
      </c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</row>
    <row r="13" spans="1:29" x14ac:dyDescent="0.25">
      <c r="A13" s="1">
        <f>IFERROR(ROUND(CAR0!C13*Data!$D$36,0),"")</f>
        <v>19</v>
      </c>
      <c r="B13" s="1">
        <f>IFERROR(ROUND(CAR0!D13*Data!$D$36,0),"")</f>
        <v>7</v>
      </c>
      <c r="C13" s="1">
        <f>IFERROR(ROUND(CAR0!E13*Data!$D$36,0),"")</f>
        <v>22</v>
      </c>
      <c r="D13" s="49" t="str">
        <f>IFERROR(IF(CAR0!A13="","","v " &amp;ROUND(A13*Data!$C$35,0) &amp; ".0 " &amp; ROUND(B13*Data!$C$35,0) &amp; ".0 " &amp; ROUND(C13*Data!$C$35,0) &amp; ".0"),"")</f>
        <v>v 64.0 23.0 74.0</v>
      </c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</row>
    <row r="14" spans="1:29" x14ac:dyDescent="0.25">
      <c r="A14" s="1">
        <f>IFERROR(ROUND(CAR0!C14*Data!$D$36,0),"")</f>
        <v>13</v>
      </c>
      <c r="B14" s="1">
        <f>IFERROR(ROUND(CAR0!D14*Data!$D$36,0),"")</f>
        <v>7</v>
      </c>
      <c r="C14" s="1">
        <f>IFERROR(ROUND(CAR0!E14*Data!$D$36,0),"")</f>
        <v>-36</v>
      </c>
      <c r="D14" s="49" t="str">
        <f>IFERROR(IF(CAR0!A14="","","v " &amp;ROUND(A14*Data!$C$35,0) &amp; ".0 " &amp; ROUND(B14*Data!$C$35,0) &amp; ".0 " &amp; ROUND(C14*Data!$C$35,0) &amp; ".0"),"")</f>
        <v>v 44.0 23.0 -121.0</v>
      </c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</row>
    <row r="15" spans="1:29" x14ac:dyDescent="0.25">
      <c r="A15" s="1">
        <f>IFERROR(ROUND(CAR0!C15*Data!$D$36,0),"")</f>
        <v>13</v>
      </c>
      <c r="B15" s="1">
        <f>IFERROR(ROUND(CAR0!D15*Data!$D$36,0),"")</f>
        <v>0</v>
      </c>
      <c r="C15" s="1">
        <f>IFERROR(ROUND(CAR0!E15*Data!$D$36,0),"")</f>
        <v>-36</v>
      </c>
      <c r="D15" s="49" t="str">
        <f>IFERROR(IF(CAR0!A15="","","v " &amp;ROUND(A15*Data!$C$35,0) &amp; ".0 " &amp; ROUND(B15*Data!$C$35,0) &amp; ".0 " &amp; ROUND(C15*Data!$C$35,0) &amp; ".0"),"")</f>
        <v>v 44.0 0.0 -121.0</v>
      </c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</row>
    <row r="16" spans="1:29" x14ac:dyDescent="0.25">
      <c r="A16" s="1">
        <f>IFERROR(ROUND(CAR0!C16*Data!$D$36,0),"")</f>
        <v>13</v>
      </c>
      <c r="B16" s="1">
        <f>IFERROR(ROUND(CAR0!D16*Data!$D$36,0),"")</f>
        <v>7</v>
      </c>
      <c r="C16" s="1">
        <f>IFERROR(ROUND(CAR0!E16*Data!$D$36,0),"")</f>
        <v>-40</v>
      </c>
      <c r="D16" s="49" t="str">
        <f>IFERROR(IF(CAR0!A16="","","v " &amp;ROUND(A16*Data!$C$35,0) &amp; ".0 " &amp; ROUND(B16*Data!$C$35,0) &amp; ".0 " &amp; ROUND(C16*Data!$C$35,0) &amp; ".0"),"")</f>
        <v>v 44.0 23.0 -134.0</v>
      </c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</row>
    <row r="17" spans="1:29" x14ac:dyDescent="0.25">
      <c r="A17" s="1">
        <f>IFERROR(ROUND(CAR0!C17*Data!$D$36,0),"")</f>
        <v>19</v>
      </c>
      <c r="B17" s="1">
        <f>IFERROR(ROUND(CAR0!D17*Data!$D$36,0),"")</f>
        <v>7</v>
      </c>
      <c r="C17" s="1">
        <f>IFERROR(ROUND(CAR0!E17*Data!$D$36,0),"")</f>
        <v>-36</v>
      </c>
      <c r="D17" s="49" t="str">
        <f>IFERROR(IF(CAR0!A17="","","v " &amp;ROUND(A17*Data!$C$35,0) &amp; ".0 " &amp; ROUND(B17*Data!$C$35,0) &amp; ".0 " &amp; ROUND(C17*Data!$C$35,0) &amp; ".0"),"")</f>
        <v>v 64.0 23.0 -121.0</v>
      </c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</row>
    <row r="18" spans="1:29" x14ac:dyDescent="0.25">
      <c r="A18" s="1">
        <f>IFERROR(ROUND(CAR0!C18*Data!$D$36,0),"")</f>
        <v>19</v>
      </c>
      <c r="B18" s="1">
        <f>IFERROR(ROUND(CAR0!D18*Data!$D$36,0),"")</f>
        <v>0</v>
      </c>
      <c r="C18" s="1">
        <f>IFERROR(ROUND(CAR0!E18*Data!$D$36,0),"")</f>
        <v>-36</v>
      </c>
      <c r="D18" s="49" t="str">
        <f>IFERROR(IF(CAR0!A18="","","v " &amp;ROUND(A18*Data!$C$35,0) &amp; ".0 " &amp; ROUND(B18*Data!$C$35,0) &amp; ".0 " &amp; ROUND(C18*Data!$C$35,0) &amp; ".0"),"")</f>
        <v>v 64.0 0.0 -121.0</v>
      </c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</row>
    <row r="19" spans="1:29" x14ac:dyDescent="0.25">
      <c r="A19" s="1">
        <f>IFERROR(ROUND(CAR0!C19*Data!$D$36,0),"")</f>
        <v>19</v>
      </c>
      <c r="B19" s="1">
        <f>IFERROR(ROUND(CAR0!D19*Data!$D$36,0),"")</f>
        <v>7</v>
      </c>
      <c r="C19" s="1">
        <f>IFERROR(ROUND(CAR0!E19*Data!$D$36,0),"")</f>
        <v>-40</v>
      </c>
      <c r="D19" s="49" t="str">
        <f>IFERROR(IF(CAR0!A19="","","v " &amp;ROUND(A19*Data!$C$35,0) &amp; ".0 " &amp; ROUND(B19*Data!$C$35,0) &amp; ".0 " &amp; ROUND(C19*Data!$C$35,0) &amp; ".0"),"")</f>
        <v>v 64.0 23.0 -134.0</v>
      </c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</row>
    <row r="20" spans="1:29" x14ac:dyDescent="0.25">
      <c r="A20" s="1">
        <f>IFERROR(ROUND(CAR0!C20*Data!$D$36,0),"")</f>
        <v>-13</v>
      </c>
      <c r="B20" s="1">
        <f>IFERROR(ROUND(CAR0!D20*Data!$D$36,0),"")</f>
        <v>7</v>
      </c>
      <c r="C20" s="1">
        <f>IFERROR(ROUND(CAR0!E20*Data!$D$36,0),"")</f>
        <v>-36</v>
      </c>
      <c r="D20" s="49" t="str">
        <f>IFERROR(IF(CAR0!A20="","","v " &amp;ROUND(A20*Data!$C$35,0) &amp; ".0 " &amp; ROUND(B20*Data!$C$35,0) &amp; ".0 " &amp; ROUND(C20*Data!$C$35,0) &amp; ".0"),"")</f>
        <v>v -44.0 23.0 -121.0</v>
      </c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</row>
    <row r="21" spans="1:29" x14ac:dyDescent="0.25">
      <c r="A21" s="1">
        <f>IFERROR(ROUND(CAR0!C21*Data!$D$36,0),"")</f>
        <v>-13</v>
      </c>
      <c r="B21" s="1">
        <f>IFERROR(ROUND(CAR0!D21*Data!$D$36,0),"")</f>
        <v>0</v>
      </c>
      <c r="C21" s="1">
        <f>IFERROR(ROUND(CAR0!E21*Data!$D$36,0),"")</f>
        <v>-36</v>
      </c>
      <c r="D21" s="49" t="str">
        <f>IFERROR(IF(CAR0!A21="","","v " &amp;ROUND(A21*Data!$C$35,0) &amp; ".0 " &amp; ROUND(B21*Data!$C$35,0) &amp; ".0 " &amp; ROUND(C21*Data!$C$35,0) &amp; ".0"),"")</f>
        <v>v -44.0 0.0 -121.0</v>
      </c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</row>
    <row r="22" spans="1:29" x14ac:dyDescent="0.25">
      <c r="A22" s="1">
        <f>IFERROR(ROUND(CAR0!C22*Data!$D$36,0),"")</f>
        <v>-13</v>
      </c>
      <c r="B22" s="1">
        <f>IFERROR(ROUND(CAR0!D22*Data!$D$36,0),"")</f>
        <v>7</v>
      </c>
      <c r="C22" s="1">
        <f>IFERROR(ROUND(CAR0!E22*Data!$D$36,0),"")</f>
        <v>-40</v>
      </c>
      <c r="D22" s="49" t="str">
        <f>IFERROR(IF(CAR0!A22="","","v " &amp;ROUND(A22*Data!$C$35,0) &amp; ".0 " &amp; ROUND(B22*Data!$C$35,0) &amp; ".0 " &amp; ROUND(C22*Data!$C$35,0) &amp; ".0"),"")</f>
        <v>v -44.0 23.0 -134.0</v>
      </c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</row>
    <row r="23" spans="1:29" x14ac:dyDescent="0.25">
      <c r="A23" s="1">
        <f>IFERROR(ROUND(CAR0!C23*Data!$D$36,0),"")</f>
        <v>-19</v>
      </c>
      <c r="B23" s="1">
        <f>IFERROR(ROUND(CAR0!D23*Data!$D$36,0),"")</f>
        <v>7</v>
      </c>
      <c r="C23" s="1">
        <f>IFERROR(ROUND(CAR0!E23*Data!$D$36,0),"")</f>
        <v>-36</v>
      </c>
      <c r="D23" s="49" t="str">
        <f>IFERROR(IF(CAR0!A23="","","v " &amp;ROUND(A23*Data!$C$35,0) &amp; ".0 " &amp; ROUND(B23*Data!$C$35,0) &amp; ".0 " &amp; ROUND(C23*Data!$C$35,0) &amp; ".0"),"")</f>
        <v>v -64.0 23.0 -121.0</v>
      </c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</row>
    <row r="24" spans="1:29" x14ac:dyDescent="0.25">
      <c r="A24" s="1">
        <f>IFERROR(ROUND(CAR0!C24*Data!$D$36,0),"")</f>
        <v>-19</v>
      </c>
      <c r="B24" s="1">
        <f>IFERROR(ROUND(CAR0!D24*Data!$D$36,0),"")</f>
        <v>0</v>
      </c>
      <c r="C24" s="1">
        <f>IFERROR(ROUND(CAR0!E24*Data!$D$36,0),"")</f>
        <v>-36</v>
      </c>
      <c r="D24" s="49" t="str">
        <f>IFERROR(IF(CAR0!A24="","","v " &amp;ROUND(A24*Data!$C$35,0) &amp; ".0 " &amp; ROUND(B24*Data!$C$35,0) &amp; ".0 " &amp; ROUND(C24*Data!$C$35,0) &amp; ".0"),"")</f>
        <v>v -64.0 0.0 -121.0</v>
      </c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</row>
    <row r="25" spans="1:29" x14ac:dyDescent="0.25">
      <c r="A25" s="1">
        <f>IFERROR(ROUND(CAR0!C25*Data!$D$36,0),"")</f>
        <v>-19</v>
      </c>
      <c r="B25" s="1">
        <f>IFERROR(ROUND(CAR0!D25*Data!$D$36,0),"")</f>
        <v>7</v>
      </c>
      <c r="C25" s="1">
        <f>IFERROR(ROUND(CAR0!E25*Data!$D$36,0),"")</f>
        <v>-40</v>
      </c>
      <c r="D25" s="49" t="str">
        <f>IFERROR(IF(CAR0!A25="","","v " &amp;ROUND(A25*Data!$C$35,0) &amp; ".0 " &amp; ROUND(B25*Data!$C$35,0) &amp; ".0 " &amp; ROUND(C25*Data!$C$35,0) &amp; ".0"),"")</f>
        <v>v -64.0 23.0 -134.0</v>
      </c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</row>
    <row r="26" spans="1:29" x14ac:dyDescent="0.25">
      <c r="A26" s="1">
        <f>IFERROR(ROUND(CAR0!C26*Data!$D$36,0),"")</f>
        <v>1</v>
      </c>
      <c r="B26" s="1">
        <f>IFERROR(ROUND(CAR0!D26*Data!$D$36,0),"")</f>
        <v>1</v>
      </c>
      <c r="C26" s="1">
        <f>IFERROR(ROUND(CAR0!E26*Data!$D$36,0),"")</f>
        <v>46</v>
      </c>
      <c r="D26" s="49" t="str">
        <f>IFERROR(IF(CAR0!A26="","","v " &amp;ROUND(A26*Data!$C$35,0) &amp; ".0 " &amp; ROUND(B26*Data!$C$35,0) &amp; ".0 " &amp; ROUND(C26*Data!$C$35,0) &amp; ".0"),"")</f>
        <v>v 3.0 3.0 154.0</v>
      </c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</row>
    <row r="27" spans="1:29" x14ac:dyDescent="0.25">
      <c r="A27" s="1">
        <f>IFERROR(ROUND(CAR0!C27*Data!$D$36,0),"")</f>
        <v>1</v>
      </c>
      <c r="B27" s="1">
        <f>IFERROR(ROUND(CAR0!D27*Data!$D$36,0),"")</f>
        <v>2</v>
      </c>
      <c r="C27" s="1">
        <f>IFERROR(ROUND(CAR0!E27*Data!$D$36,0),"")</f>
        <v>44</v>
      </c>
      <c r="D27" s="49" t="str">
        <f>IFERROR(IF(CAR0!A27="","","v " &amp;ROUND(A27*Data!$C$35,0) &amp; ".0 " &amp; ROUND(B27*Data!$C$35,0) &amp; ".0 " &amp; ROUND(C27*Data!$C$35,0) &amp; ".0"),"")</f>
        <v>v 3.0 7.0 147.0</v>
      </c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</row>
    <row r="28" spans="1:29" x14ac:dyDescent="0.25">
      <c r="A28" s="1">
        <f>IFERROR(ROUND(CAR0!C28*Data!$D$36,0),"")</f>
        <v>-1</v>
      </c>
      <c r="B28" s="1">
        <f>IFERROR(ROUND(CAR0!D28*Data!$D$36,0),"")</f>
        <v>2</v>
      </c>
      <c r="C28" s="1">
        <f>IFERROR(ROUND(CAR0!E28*Data!$D$36,0),"")</f>
        <v>44</v>
      </c>
      <c r="D28" s="49" t="str">
        <f>IFERROR(IF(CAR0!A28="","","v " &amp;ROUND(A28*Data!$C$35,0) &amp; ".0 " &amp; ROUND(B28*Data!$C$35,0) &amp; ".0 " &amp; ROUND(C28*Data!$C$35,0) &amp; ".0"),"")</f>
        <v>v -3.0 7.0 147.0</v>
      </c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</row>
    <row r="29" spans="1:29" x14ac:dyDescent="0.25">
      <c r="A29" s="1">
        <f>IFERROR(ROUND(CAR0!C29*Data!$D$36,0),"")</f>
        <v>-1</v>
      </c>
      <c r="B29" s="1">
        <f>IFERROR(ROUND(CAR0!D29*Data!$D$36,0),"")</f>
        <v>1</v>
      </c>
      <c r="C29" s="1">
        <f>IFERROR(ROUND(CAR0!E29*Data!$D$36,0),"")</f>
        <v>46</v>
      </c>
      <c r="D29" s="49" t="str">
        <f>IFERROR(IF(CAR0!A29="","","v " &amp;ROUND(A29*Data!$C$35,0) &amp; ".0 " &amp; ROUND(B29*Data!$C$35,0) &amp; ".0 " &amp; ROUND(C29*Data!$C$35,0) &amp; ".0"),"")</f>
        <v>v -3.0 3.0 154.0</v>
      </c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</row>
    <row r="30" spans="1:29" x14ac:dyDescent="0.25">
      <c r="A30" s="1">
        <f>IFERROR(ROUND(CAR0!C30*Data!$D$36,0),"")</f>
        <v>-6</v>
      </c>
      <c r="B30" s="1">
        <f>IFERROR(ROUND(CAR0!D30*Data!$D$36,0),"")</f>
        <v>9</v>
      </c>
      <c r="C30" s="1">
        <f>IFERROR(ROUND(CAR0!E30*Data!$D$36,0),"")</f>
        <v>17</v>
      </c>
      <c r="D30" s="49" t="str">
        <f>IFERROR(IF(CAR0!A30="","","v " &amp;ROUND(A30*Data!$C$35,0) &amp; ".0 " &amp; ROUND(B30*Data!$C$35,0) &amp; ".0 " &amp; ROUND(C30*Data!$C$35,0) &amp; ".0"),"")</f>
        <v>v -20.0 30.0 57.0</v>
      </c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</row>
    <row r="31" spans="1:29" x14ac:dyDescent="0.25">
      <c r="A31" s="1">
        <f>IFERROR(ROUND(CAR0!C31*Data!$D$36,0),"")</f>
        <v>-6</v>
      </c>
      <c r="B31" s="1">
        <f>IFERROR(ROUND(CAR0!D31*Data!$D$36,0),"")</f>
        <v>1</v>
      </c>
      <c r="C31" s="1">
        <f>IFERROR(ROUND(CAR0!E31*Data!$D$36,0),"")</f>
        <v>17</v>
      </c>
      <c r="D31" s="49" t="str">
        <f>IFERROR(IF(CAR0!A31="","","v " &amp;ROUND(A31*Data!$C$35,0) &amp; ".0 " &amp; ROUND(B31*Data!$C$35,0) &amp; ".0 " &amp; ROUND(C31*Data!$C$35,0) &amp; ".0"),"")</f>
        <v>v -20.0 3.0 57.0</v>
      </c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</row>
    <row r="32" spans="1:29" x14ac:dyDescent="0.25">
      <c r="A32" s="1">
        <f>IFERROR(ROUND(CAR0!C32*Data!$D$36,0),"")</f>
        <v>6</v>
      </c>
      <c r="B32" s="1">
        <f>IFERROR(ROUND(CAR0!D32*Data!$D$36,0),"")</f>
        <v>1</v>
      </c>
      <c r="C32" s="1">
        <f>IFERROR(ROUND(CAR0!E32*Data!$D$36,0),"")</f>
        <v>17</v>
      </c>
      <c r="D32" s="49" t="str">
        <f>IFERROR(IF(CAR0!A32="","","v " &amp;ROUND(A32*Data!$C$35,0) &amp; ".0 " &amp; ROUND(B32*Data!$C$35,0) &amp; ".0 " &amp; ROUND(C32*Data!$C$35,0) &amp; ".0"),"")</f>
        <v>v 20.0 3.0 57.0</v>
      </c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</row>
    <row r="33" spans="1:29" x14ac:dyDescent="0.25">
      <c r="A33" s="1">
        <f>IFERROR(ROUND(CAR0!C33*Data!$D$36,0),"")</f>
        <v>6</v>
      </c>
      <c r="B33" s="1">
        <f>IFERROR(ROUND(CAR0!D33*Data!$D$36,0),"")</f>
        <v>9</v>
      </c>
      <c r="C33" s="1">
        <f>IFERROR(ROUND(CAR0!E33*Data!$D$36,0),"")</f>
        <v>17</v>
      </c>
      <c r="D33" s="49" t="str">
        <f>IFERROR(IF(CAR0!A33="","","v " &amp;ROUND(A33*Data!$C$35,0) &amp; ".0 " &amp; ROUND(B33*Data!$C$35,0) &amp; ".0 " &amp; ROUND(C33*Data!$C$35,0) &amp; ".0"),"")</f>
        <v>v 20.0 30.0 57.0</v>
      </c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</row>
    <row r="34" spans="1:29" x14ac:dyDescent="0.25">
      <c r="A34" s="1">
        <f>IFERROR(ROUND(CAR0!C34*Data!$D$36,0),"")</f>
        <v>-5</v>
      </c>
      <c r="B34" s="1">
        <f>IFERROR(ROUND(CAR0!D34*Data!$D$36,0),"")</f>
        <v>14</v>
      </c>
      <c r="C34" s="1">
        <f>IFERROR(ROUND(CAR0!E34*Data!$D$36,0),"")</f>
        <v>17</v>
      </c>
      <c r="D34" s="49" t="str">
        <f>IFERROR(IF(CAR0!A34="","","v " &amp;ROUND(A34*Data!$C$35,0) &amp; ".0 " &amp; ROUND(B34*Data!$C$35,0) &amp; ".0 " &amp; ROUND(C34*Data!$C$35,0) &amp; ".0"),"")</f>
        <v>v -17.0 47.0 57.0</v>
      </c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</row>
    <row r="35" spans="1:29" x14ac:dyDescent="0.25">
      <c r="A35" s="1">
        <f>IFERROR(ROUND(CAR0!C35*Data!$D$36,0),"")</f>
        <v>-6</v>
      </c>
      <c r="B35" s="1">
        <f>IFERROR(ROUND(CAR0!D35*Data!$D$36,0),"")</f>
        <v>9</v>
      </c>
      <c r="C35" s="1">
        <f>IFERROR(ROUND(CAR0!E35*Data!$D$36,0),"")</f>
        <v>16</v>
      </c>
      <c r="D35" s="49" t="str">
        <f>IFERROR(IF(CAR0!A35="","","v " &amp;ROUND(A35*Data!$C$35,0) &amp; ".0 " &amp; ROUND(B35*Data!$C$35,0) &amp; ".0 " &amp; ROUND(C35*Data!$C$35,0) &amp; ".0"),"")</f>
        <v>v -20.0 30.0 54.0</v>
      </c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</row>
    <row r="36" spans="1:29" x14ac:dyDescent="0.25">
      <c r="A36" s="1">
        <f>IFERROR(ROUND(CAR0!C36*Data!$D$36,0),"")</f>
        <v>5</v>
      </c>
      <c r="B36" s="1">
        <f>IFERROR(ROUND(CAR0!D36*Data!$D$36,0),"")</f>
        <v>14</v>
      </c>
      <c r="C36" s="1">
        <f>IFERROR(ROUND(CAR0!E36*Data!$D$36,0),"")</f>
        <v>17</v>
      </c>
      <c r="D36" s="49" t="str">
        <f>IFERROR(IF(CAR0!A36="","","v " &amp;ROUND(A36*Data!$C$35,0) &amp; ".0 " &amp; ROUND(B36*Data!$C$35,0) &amp; ".0 " &amp; ROUND(C36*Data!$C$35,0) &amp; ".0"),"")</f>
        <v>v 17.0 47.0 57.0</v>
      </c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</row>
    <row r="37" spans="1:29" x14ac:dyDescent="0.25">
      <c r="A37" s="1">
        <f>IFERROR(ROUND(CAR0!C37*Data!$D$36,0),"")</f>
        <v>6</v>
      </c>
      <c r="B37" s="1">
        <f>IFERROR(ROUND(CAR0!D37*Data!$D$36,0),"")</f>
        <v>9</v>
      </c>
      <c r="C37" s="1">
        <f>IFERROR(ROUND(CAR0!E37*Data!$D$36,0),"")</f>
        <v>16</v>
      </c>
      <c r="D37" s="49" t="str">
        <f>IFERROR(IF(CAR0!A37="","","v " &amp;ROUND(A37*Data!$C$35,0) &amp; ".0 " &amp; ROUND(B37*Data!$C$35,0) &amp; ".0 " &amp; ROUND(C37*Data!$C$35,0) &amp; ".0"),"")</f>
        <v>v 20.0 30.0 54.0</v>
      </c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</row>
    <row r="38" spans="1:29" x14ac:dyDescent="0.25">
      <c r="A38" s="1">
        <f>IFERROR(ROUND(CAR0!C38*Data!$D$36,0),"")</f>
        <v>-5</v>
      </c>
      <c r="B38" s="1">
        <f>IFERROR(ROUND(CAR0!D38*Data!$D$36,0),"")</f>
        <v>15</v>
      </c>
      <c r="C38" s="1">
        <f>IFERROR(ROUND(CAR0!E38*Data!$D$36,0),"")</f>
        <v>18</v>
      </c>
      <c r="D38" s="49" t="str">
        <f>IFERROR(IF(CAR0!A38="","","v " &amp;ROUND(A38*Data!$C$35,0) &amp; ".0 " &amp; ROUND(B38*Data!$C$35,0) &amp; ".0 " &amp; ROUND(C38*Data!$C$35,0) &amp; ".0"),"")</f>
        <v>v -17.0 50.0 60.0</v>
      </c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</row>
    <row r="39" spans="1:29" x14ac:dyDescent="0.25">
      <c r="A39" s="1">
        <f>IFERROR(ROUND(CAR0!C39*Data!$D$36,0),"")</f>
        <v>5</v>
      </c>
      <c r="B39" s="1">
        <f>IFERROR(ROUND(CAR0!D39*Data!$D$36,0),"")</f>
        <v>15</v>
      </c>
      <c r="C39" s="1">
        <f>IFERROR(ROUND(CAR0!E39*Data!$D$36,0),"")</f>
        <v>18</v>
      </c>
      <c r="D39" s="49" t="str">
        <f>IFERROR(IF(CAR0!A39="","","v " &amp;ROUND(A39*Data!$C$35,0) &amp; ".0 " &amp; ROUND(B39*Data!$C$35,0) &amp; ".0 " &amp; ROUND(C39*Data!$C$35,0) &amp; ".0"),"")</f>
        <v>v 17.0 50.0 60.0</v>
      </c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</row>
    <row r="40" spans="1:29" x14ac:dyDescent="0.25">
      <c r="A40" s="1">
        <f>IFERROR(ROUND(CAR0!C40*Data!$D$36,0),"")</f>
        <v>-15</v>
      </c>
      <c r="B40" s="1">
        <f>IFERROR(ROUND(CAR0!D40*Data!$D$36,0),"")</f>
        <v>1</v>
      </c>
      <c r="C40" s="1">
        <f>IFERROR(ROUND(CAR0!E40*Data!$D$36,0),"")</f>
        <v>39</v>
      </c>
      <c r="D40" s="49" t="str">
        <f>IFERROR(IF(CAR0!A40="","","v " &amp;ROUND(A40*Data!$C$35,0) &amp; ".0 " &amp; ROUND(B40*Data!$C$35,0) &amp; ".0 " &amp; ROUND(C40*Data!$C$35,0) &amp; ".0"),"")</f>
        <v>v -50.0 3.0 131.0</v>
      </c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</row>
    <row r="41" spans="1:29" x14ac:dyDescent="0.25">
      <c r="A41" s="1">
        <f>IFERROR(ROUND(CAR0!C41*Data!$D$36,0),"")</f>
        <v>-15</v>
      </c>
      <c r="B41" s="1">
        <f>IFERROR(ROUND(CAR0!D41*Data!$D$36,0),"")</f>
        <v>4</v>
      </c>
      <c r="C41" s="1">
        <f>IFERROR(ROUND(CAR0!E41*Data!$D$36,0),"")</f>
        <v>32</v>
      </c>
      <c r="D41" s="49" t="str">
        <f>IFERROR(IF(CAR0!A41="","","v " &amp;ROUND(A41*Data!$C$35,0) &amp; ".0 " &amp; ROUND(B41*Data!$C$35,0) &amp; ".0 " &amp; ROUND(C41*Data!$C$35,0) &amp; ".0"),"")</f>
        <v>v -50.0 13.0 107.0</v>
      </c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</row>
    <row r="42" spans="1:29" x14ac:dyDescent="0.25">
      <c r="A42" s="1">
        <f>IFERROR(ROUND(CAR0!C42*Data!$D$36,0),"")</f>
        <v>-15</v>
      </c>
      <c r="B42" s="1">
        <f>IFERROR(ROUND(CAR0!D42*Data!$D$36,0),"")</f>
        <v>1</v>
      </c>
      <c r="C42" s="1">
        <f>IFERROR(ROUND(CAR0!E42*Data!$D$36,0),"")</f>
        <v>31</v>
      </c>
      <c r="D42" s="49" t="str">
        <f>IFERROR(IF(CAR0!A42="","","v " &amp;ROUND(A42*Data!$C$35,0) &amp; ".0 " &amp; ROUND(B42*Data!$C$35,0) &amp; ".0 " &amp; ROUND(C42*Data!$C$35,0) &amp; ".0"),"")</f>
        <v>v -50.0 3.0 104.0</v>
      </c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</row>
    <row r="43" spans="1:29" x14ac:dyDescent="0.25">
      <c r="A43" s="1">
        <f>IFERROR(ROUND(CAR0!C43*Data!$D$36,0),"")</f>
        <v>15</v>
      </c>
      <c r="B43" s="1">
        <f>IFERROR(ROUND(CAR0!D43*Data!$D$36,0),"")</f>
        <v>1</v>
      </c>
      <c r="C43" s="1">
        <f>IFERROR(ROUND(CAR0!E43*Data!$D$36,0),"")</f>
        <v>31</v>
      </c>
      <c r="D43" s="49" t="str">
        <f>IFERROR(IF(CAR0!A43="","","v " &amp;ROUND(A43*Data!$C$35,0) &amp; ".0 " &amp; ROUND(B43*Data!$C$35,0) &amp; ".0 " &amp; ROUND(C43*Data!$C$35,0) &amp; ".0"),"")</f>
        <v>v 50.0 3.0 104.0</v>
      </c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</row>
    <row r="44" spans="1:29" x14ac:dyDescent="0.25">
      <c r="A44" s="1">
        <f>IFERROR(ROUND(CAR0!C44*Data!$D$36,0),"")</f>
        <v>15</v>
      </c>
      <c r="B44" s="1">
        <f>IFERROR(ROUND(CAR0!D44*Data!$D$36,0),"")</f>
        <v>4</v>
      </c>
      <c r="C44" s="1">
        <f>IFERROR(ROUND(CAR0!E44*Data!$D$36,0),"")</f>
        <v>32</v>
      </c>
      <c r="D44" s="49" t="str">
        <f>IFERROR(IF(CAR0!A44="","","v " &amp;ROUND(A44*Data!$C$35,0) &amp; ".0 " &amp; ROUND(B44*Data!$C$35,0) &amp; ".0 " &amp; ROUND(C44*Data!$C$35,0) &amp; ".0"),"")</f>
        <v>v 50.0 13.0 107.0</v>
      </c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</row>
    <row r="45" spans="1:29" x14ac:dyDescent="0.25">
      <c r="A45" s="1">
        <f>IFERROR(ROUND(CAR0!C45*Data!$D$36,0),"")</f>
        <v>15</v>
      </c>
      <c r="B45" s="1">
        <f>IFERROR(ROUND(CAR0!D45*Data!$D$36,0),"")</f>
        <v>1</v>
      </c>
      <c r="C45" s="1">
        <f>IFERROR(ROUND(CAR0!E45*Data!$D$36,0),"")</f>
        <v>39</v>
      </c>
      <c r="D45" s="49" t="str">
        <f>IFERROR(IF(CAR0!A45="","","v " &amp;ROUND(A45*Data!$C$35,0) &amp; ".0 " &amp; ROUND(B45*Data!$C$35,0) &amp; ".0 " &amp; ROUND(C45*Data!$C$35,0) &amp; ".0"),"")</f>
        <v>v 50.0 3.0 131.0</v>
      </c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</row>
    <row r="46" spans="1:29" x14ac:dyDescent="0.25">
      <c r="A46" s="1">
        <f>IFERROR(ROUND(CAR0!C46*Data!$D$36,0),"")</f>
        <v>-2</v>
      </c>
      <c r="B46" s="1">
        <f>IFERROR(ROUND(CAR0!D46*Data!$D$36,0),"")</f>
        <v>3</v>
      </c>
      <c r="C46" s="1">
        <f>IFERROR(ROUND(CAR0!E46*Data!$D$36,0),"")</f>
        <v>32</v>
      </c>
      <c r="D46" s="49" t="str">
        <f>IFERROR(IF(CAR0!A46="","","v " &amp;ROUND(A46*Data!$C$35,0) &amp; ".0 " &amp; ROUND(B46*Data!$C$35,0) &amp; ".0 " &amp; ROUND(C46*Data!$C$35,0) &amp; ".0"),"")</f>
        <v>v -7.0 10.0 107.0</v>
      </c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</row>
    <row r="47" spans="1:29" x14ac:dyDescent="0.25">
      <c r="A47" s="1">
        <f>IFERROR(ROUND(CAR0!C47*Data!$D$36,0),"")</f>
        <v>-2</v>
      </c>
      <c r="B47" s="1">
        <f>IFERROR(ROUND(CAR0!D47*Data!$D$36,0),"")</f>
        <v>4</v>
      </c>
      <c r="C47" s="1">
        <f>IFERROR(ROUND(CAR0!E47*Data!$D$36,0),"")</f>
        <v>32</v>
      </c>
      <c r="D47" s="49" t="str">
        <f>IFERROR(IF(CAR0!A47="","","v " &amp;ROUND(A47*Data!$C$35,0) &amp; ".0 " &amp; ROUND(B47*Data!$C$35,0) &amp; ".0 " &amp; ROUND(C47*Data!$C$35,0) &amp; ".0"),"")</f>
        <v>v -7.0 13.0 107.0</v>
      </c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</row>
    <row r="48" spans="1:29" x14ac:dyDescent="0.25">
      <c r="A48" s="1">
        <f>IFERROR(ROUND(CAR0!C48*Data!$D$36,0),"")</f>
        <v>-15</v>
      </c>
      <c r="B48" s="1">
        <f>IFERROR(ROUND(CAR0!D48*Data!$D$36,0),"")</f>
        <v>3</v>
      </c>
      <c r="C48" s="1">
        <f>IFERROR(ROUND(CAR0!E48*Data!$D$36,0),"")</f>
        <v>32</v>
      </c>
      <c r="D48" s="49" t="str">
        <f>IFERROR(IF(CAR0!A48="","","v " &amp;ROUND(A48*Data!$C$35,0) &amp; ".0 " &amp; ROUND(B48*Data!$C$35,0) &amp; ".0 " &amp; ROUND(C48*Data!$C$35,0) &amp; ".0"),"")</f>
        <v>v -50.0 10.0 107.0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</row>
    <row r="49" spans="1:29" x14ac:dyDescent="0.25">
      <c r="A49" s="1">
        <f>IFERROR(ROUND(CAR0!C49*Data!$D$36,0),"")</f>
        <v>15</v>
      </c>
      <c r="B49" s="1">
        <f>IFERROR(ROUND(CAR0!D49*Data!$D$36,0),"")</f>
        <v>3</v>
      </c>
      <c r="C49" s="1">
        <f>IFERROR(ROUND(CAR0!E49*Data!$D$36,0),"")</f>
        <v>32</v>
      </c>
      <c r="D49" s="49" t="str">
        <f>IFERROR(IF(CAR0!A49="","","v " &amp;ROUND(A49*Data!$C$35,0) &amp; ".0 " &amp; ROUND(B49*Data!$C$35,0) &amp; ".0 " &amp; ROUND(C49*Data!$C$35,0) &amp; ".0"),"")</f>
        <v>v 50.0 10.0 107.0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</row>
    <row r="50" spans="1:29" x14ac:dyDescent="0.25">
      <c r="A50" s="1">
        <f>IFERROR(ROUND(CAR0!C50*Data!$D$36,0),"")</f>
        <v>2</v>
      </c>
      <c r="B50" s="1">
        <f>IFERROR(ROUND(CAR0!D50*Data!$D$36,0),"")</f>
        <v>4</v>
      </c>
      <c r="C50" s="1">
        <f>IFERROR(ROUND(CAR0!E50*Data!$D$36,0),"")</f>
        <v>32</v>
      </c>
      <c r="D50" s="49" t="str">
        <f>IFERROR(IF(CAR0!A50="","","v " &amp;ROUND(A50*Data!$C$35,0) &amp; ".0 " &amp; ROUND(B50*Data!$C$35,0) &amp; ".0 " &amp; ROUND(C50*Data!$C$35,0) &amp; ".0"),"")</f>
        <v>v 7.0 13.0 107.0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</row>
    <row r="51" spans="1:29" x14ac:dyDescent="0.25">
      <c r="A51" s="1">
        <f>IFERROR(ROUND(CAR0!C51*Data!$D$36,0),"")</f>
        <v>2</v>
      </c>
      <c r="B51" s="1">
        <f>IFERROR(ROUND(CAR0!D51*Data!$D$36,0),"")</f>
        <v>3</v>
      </c>
      <c r="C51" s="1">
        <f>IFERROR(ROUND(CAR0!E51*Data!$D$36,0),"")</f>
        <v>32</v>
      </c>
      <c r="D51" s="49" t="str">
        <f>IFERROR(IF(CAR0!A51="","","v " &amp;ROUND(A51*Data!$C$35,0) &amp; ".0 " &amp; ROUND(B51*Data!$C$35,0) &amp; ".0 " &amp; ROUND(C51*Data!$C$35,0) &amp; ".0"),"")</f>
        <v>v 7.0 10.0 107.0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</row>
    <row r="52" spans="1:29" x14ac:dyDescent="0.25">
      <c r="A52" s="1">
        <f>IFERROR(ROUND(CAR0!C52*Data!$D$36,0),"")</f>
        <v>-1</v>
      </c>
      <c r="B52" s="1">
        <f>IFERROR(ROUND(CAR0!D52*Data!$D$36,0),"")</f>
        <v>1</v>
      </c>
      <c r="C52" s="1">
        <f>IFERROR(ROUND(CAR0!E52*Data!$D$36,0),"")</f>
        <v>39</v>
      </c>
      <c r="D52" s="49" t="str">
        <f>IFERROR(IF(CAR0!A52="","","v " &amp;ROUND(A52*Data!$C$35,0) &amp; ".0 " &amp; ROUND(B52*Data!$C$35,0) &amp; ".0 " &amp; ROUND(C52*Data!$C$35,0) &amp; ".0"),"")</f>
        <v>v -3.0 3.0 131.0</v>
      </c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</row>
    <row r="53" spans="1:29" x14ac:dyDescent="0.25">
      <c r="A53" s="1">
        <f>IFERROR(ROUND(CAR0!C53*Data!$D$36,0),"")</f>
        <v>1</v>
      </c>
      <c r="B53" s="1">
        <f>IFERROR(ROUND(CAR0!D53*Data!$D$36,0),"")</f>
        <v>1</v>
      </c>
      <c r="C53" s="1">
        <f>IFERROR(ROUND(CAR0!E53*Data!$D$36,0),"")</f>
        <v>39</v>
      </c>
      <c r="D53" s="49" t="str">
        <f>IFERROR(IF(CAR0!A53="","","v " &amp;ROUND(A53*Data!$C$35,0) &amp; ".0 " &amp; ROUND(B53*Data!$C$35,0) &amp; ".0 " &amp; ROUND(C53*Data!$C$35,0) &amp; ".0"),"")</f>
        <v>v 3.0 3.0 131.0</v>
      </c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</row>
    <row r="54" spans="1:29" x14ac:dyDescent="0.25">
      <c r="A54" s="1">
        <f>IFERROR(ROUND(CAR0!C54*Data!$D$36,0),"")</f>
        <v>-5</v>
      </c>
      <c r="B54" s="1">
        <f>IFERROR(ROUND(CAR0!D54*Data!$D$36,0),"")</f>
        <v>14</v>
      </c>
      <c r="C54" s="1">
        <f>IFERROR(ROUND(CAR0!E54*Data!$D$36,0),"")</f>
        <v>4</v>
      </c>
      <c r="D54" s="49" t="str">
        <f>IFERROR(IF(CAR0!A54="","","v " &amp;ROUND(A54*Data!$C$35,0) &amp; ".0 " &amp; ROUND(B54*Data!$C$35,0) &amp; ".0 " &amp; ROUND(C54*Data!$C$35,0) &amp; ".0"),"")</f>
        <v>v -17.0 47.0 13.0</v>
      </c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</row>
    <row r="55" spans="1:29" x14ac:dyDescent="0.25">
      <c r="A55" s="1">
        <f>IFERROR(ROUND(CAR0!C55*Data!$D$36,0),"")</f>
        <v>5</v>
      </c>
      <c r="B55" s="1">
        <f>IFERROR(ROUND(CAR0!D55*Data!$D$36,0),"")</f>
        <v>14</v>
      </c>
      <c r="C55" s="1">
        <f>IFERROR(ROUND(CAR0!E55*Data!$D$36,0),"")</f>
        <v>4</v>
      </c>
      <c r="D55" s="49" t="str">
        <f>IFERROR(IF(CAR0!A55="","","v " &amp;ROUND(A55*Data!$C$35,0) &amp; ".0 " &amp; ROUND(B55*Data!$C$35,0) &amp; ".0 " &amp; ROUND(C55*Data!$C$35,0) &amp; ".0"),"")</f>
        <v>v 17.0 47.0 13.0</v>
      </c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</row>
    <row r="56" spans="1:29" x14ac:dyDescent="0.25">
      <c r="A56" s="1">
        <f>IFERROR(ROUND(CAR0!C56*Data!$D$36,0),"")</f>
        <v>-17</v>
      </c>
      <c r="B56" s="1">
        <f>IFERROR(ROUND(CAR0!D56*Data!$D$36,0),"")</f>
        <v>9</v>
      </c>
      <c r="C56" s="1">
        <f>IFERROR(ROUND(CAR0!E56*Data!$D$36,0),"")</f>
        <v>13</v>
      </c>
      <c r="D56" s="49" t="str">
        <f>IFERROR(IF(CAR0!A56="","","v " &amp;ROUND(A56*Data!$C$35,0) &amp; ".0 " &amp; ROUND(B56*Data!$C$35,0) &amp; ".0 " &amp; ROUND(C56*Data!$C$35,0) &amp; ".0"),"")</f>
        <v>v -57.0 30.0 44.0</v>
      </c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</row>
    <row r="57" spans="1:29" x14ac:dyDescent="0.25">
      <c r="A57" s="1">
        <f>IFERROR(ROUND(CAR0!C57*Data!$D$36,0),"")</f>
        <v>-17</v>
      </c>
      <c r="B57" s="1">
        <f>IFERROR(ROUND(CAR0!D57*Data!$D$36,0),"")</f>
        <v>9</v>
      </c>
      <c r="C57" s="1">
        <f>IFERROR(ROUND(CAR0!E57*Data!$D$36,0),"")</f>
        <v>13</v>
      </c>
      <c r="D57" s="49" t="str">
        <f>IFERROR(IF(CAR0!A57="","","v " &amp;ROUND(A57*Data!$C$35,0) &amp; ".0 " &amp; ROUND(B57*Data!$C$35,0) &amp; ".0 " &amp; ROUND(C57*Data!$C$35,0) &amp; ".0"),"")</f>
        <v>v -57.0 30.0 44.0</v>
      </c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</row>
    <row r="58" spans="1:29" x14ac:dyDescent="0.25">
      <c r="A58" s="1">
        <f>IFERROR(ROUND(CAR0!C58*Data!$D$36,0),"")</f>
        <v>17</v>
      </c>
      <c r="B58" s="1">
        <f>IFERROR(ROUND(CAR0!D58*Data!$D$36,0),"")</f>
        <v>9</v>
      </c>
      <c r="C58" s="1">
        <f>IFERROR(ROUND(CAR0!E58*Data!$D$36,0),"")</f>
        <v>13</v>
      </c>
      <c r="D58" s="49" t="str">
        <f>IFERROR(IF(CAR0!A58="","","v " &amp;ROUND(A58*Data!$C$35,0) &amp; ".0 " &amp; ROUND(B58*Data!$C$35,0) &amp; ".0 " &amp; ROUND(C58*Data!$C$35,0) &amp; ".0"),"")</f>
        <v>v 57.0 30.0 44.0</v>
      </c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</row>
    <row r="59" spans="1:29" x14ac:dyDescent="0.25">
      <c r="A59" s="1">
        <f>IFERROR(ROUND(CAR0!C59*Data!$D$36,0),"")</f>
        <v>17</v>
      </c>
      <c r="B59" s="1">
        <f>IFERROR(ROUND(CAR0!D59*Data!$D$36,0),"")</f>
        <v>9</v>
      </c>
      <c r="C59" s="1">
        <f>IFERROR(ROUND(CAR0!E59*Data!$D$36,0),"")</f>
        <v>13</v>
      </c>
      <c r="D59" s="49" t="str">
        <f>IFERROR(IF(CAR0!A59="","","v " &amp;ROUND(A59*Data!$C$35,0) &amp; ".0 " &amp; ROUND(B59*Data!$C$35,0) &amp; ".0 " &amp; ROUND(C59*Data!$C$35,0) &amp; ".0"),"")</f>
        <v>v 57.0 30.0 44.0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</row>
    <row r="60" spans="1:29" x14ac:dyDescent="0.25">
      <c r="A60" s="1">
        <f>IFERROR(ROUND(CAR0!C60*Data!$D$36,0),"")</f>
        <v>-17</v>
      </c>
      <c r="B60" s="1">
        <f>IFERROR(ROUND(CAR0!D60*Data!$D$36,0),"")</f>
        <v>9</v>
      </c>
      <c r="C60" s="1">
        <f>IFERROR(ROUND(CAR0!E60*Data!$D$36,0),"")</f>
        <v>7</v>
      </c>
      <c r="D60" s="49" t="str">
        <f>IFERROR(IF(CAR0!A60="","","v " &amp;ROUND(A60*Data!$C$35,0) &amp; ".0 " &amp; ROUND(B60*Data!$C$35,0) &amp; ".0 " &amp; ROUND(C60*Data!$C$35,0) &amp; ".0"),"")</f>
        <v>v -57.0 30.0 23.0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</row>
    <row r="61" spans="1:29" x14ac:dyDescent="0.25">
      <c r="A61" s="1">
        <f>IFERROR(ROUND(CAR0!C61*Data!$D$36,0),"")</f>
        <v>-17</v>
      </c>
      <c r="B61" s="1">
        <f>IFERROR(ROUND(CAR0!D61*Data!$D$36,0),"")</f>
        <v>9</v>
      </c>
      <c r="C61" s="1">
        <f>IFERROR(ROUND(CAR0!E61*Data!$D$36,0),"")</f>
        <v>7</v>
      </c>
      <c r="D61" s="49" t="str">
        <f>IFERROR(IF(CAR0!A61="","","v " &amp;ROUND(A61*Data!$C$35,0) &amp; ".0 " &amp; ROUND(B61*Data!$C$35,0) &amp; ".0 " &amp; ROUND(C61*Data!$C$35,0) &amp; ".0"),"")</f>
        <v>v -57.0 30.0 23.0</v>
      </c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</row>
    <row r="62" spans="1:29" x14ac:dyDescent="0.25">
      <c r="A62" s="1">
        <f>IFERROR(ROUND(CAR0!C62*Data!$D$36,0),"")</f>
        <v>17</v>
      </c>
      <c r="B62" s="1">
        <f>IFERROR(ROUND(CAR0!D62*Data!$D$36,0),"")</f>
        <v>9</v>
      </c>
      <c r="C62" s="1">
        <f>IFERROR(ROUND(CAR0!E62*Data!$D$36,0),"")</f>
        <v>7</v>
      </c>
      <c r="D62" s="49" t="str">
        <f>IFERROR(IF(CAR0!A62="","","v " &amp;ROUND(A62*Data!$C$35,0) &amp; ".0 " &amp; ROUND(B62*Data!$C$35,0) &amp; ".0 " &amp; ROUND(C62*Data!$C$35,0) &amp; ".0"),"")</f>
        <v>v 57.0 30.0 23.0</v>
      </c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</row>
    <row r="63" spans="1:29" x14ac:dyDescent="0.25">
      <c r="A63" s="1">
        <f>IFERROR(ROUND(CAR0!C63*Data!$D$36,0),"")</f>
        <v>17</v>
      </c>
      <c r="B63" s="1">
        <f>IFERROR(ROUND(CAR0!D63*Data!$D$36,0),"")</f>
        <v>9</v>
      </c>
      <c r="C63" s="1">
        <f>IFERROR(ROUND(CAR0!E63*Data!$D$36,0),"")</f>
        <v>7</v>
      </c>
      <c r="D63" s="49" t="str">
        <f>IFERROR(IF(CAR0!A63="","","v " &amp;ROUND(A63*Data!$C$35,0) &amp; ".0 " &amp; ROUND(B63*Data!$C$35,0) &amp; ".0 " &amp; ROUND(C63*Data!$C$35,0) &amp; ".0"),"")</f>
        <v>v 57.0 30.0 23.0</v>
      </c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</row>
    <row r="64" spans="1:29" x14ac:dyDescent="0.25">
      <c r="A64" s="1">
        <f>IFERROR(ROUND(CAR0!C64*Data!$D$36,0),"")</f>
        <v>-17</v>
      </c>
      <c r="B64" s="1">
        <f>IFERROR(ROUND(CAR0!D64*Data!$D$36,0),"")</f>
        <v>9</v>
      </c>
      <c r="C64" s="1">
        <f>IFERROR(ROUND(CAR0!E64*Data!$D$36,0),"")</f>
        <v>-18</v>
      </c>
      <c r="D64" s="49" t="str">
        <f>IFERROR(IF(CAR0!A64="","","v " &amp;ROUND(A64*Data!$C$35,0) &amp; ".0 " &amp; ROUND(B64*Data!$C$35,0) &amp; ".0 " &amp; ROUND(C64*Data!$C$35,0) &amp; ".0"),"")</f>
        <v>v -57.0 30.0 -60.0</v>
      </c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</row>
    <row r="65" spans="1:29" x14ac:dyDescent="0.25">
      <c r="A65" s="1">
        <f>IFERROR(ROUND(CAR0!C65*Data!$D$36,0),"")</f>
        <v>-17</v>
      </c>
      <c r="B65" s="1">
        <f>IFERROR(ROUND(CAR0!D65*Data!$D$36,0),"")</f>
        <v>9</v>
      </c>
      <c r="C65" s="1">
        <f>IFERROR(ROUND(CAR0!E65*Data!$D$36,0),"")</f>
        <v>-19</v>
      </c>
      <c r="D65" s="49" t="str">
        <f>IFERROR(IF(CAR0!A65="","","v " &amp;ROUND(A65*Data!$C$35,0) &amp; ".0 " &amp; ROUND(B65*Data!$C$35,0) &amp; ".0 " &amp; ROUND(C65*Data!$C$35,0) &amp; ".0"),"")</f>
        <v>v -57.0 30.0 -64.0</v>
      </c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</row>
    <row r="66" spans="1:29" x14ac:dyDescent="0.25">
      <c r="A66" s="1">
        <f>IFERROR(ROUND(CAR0!C66*Data!$D$36,0),"")</f>
        <v>17</v>
      </c>
      <c r="B66" s="1">
        <f>IFERROR(ROUND(CAR0!D66*Data!$D$36,0),"")</f>
        <v>9</v>
      </c>
      <c r="C66" s="1">
        <f>IFERROR(ROUND(CAR0!E66*Data!$D$36,0),"")</f>
        <v>-19</v>
      </c>
      <c r="D66" s="49" t="str">
        <f>IFERROR(IF(CAR0!A66="","","v " &amp;ROUND(A66*Data!$C$35,0) &amp; ".0 " &amp; ROUND(B66*Data!$C$35,0) &amp; ".0 " &amp; ROUND(C66*Data!$C$35,0) &amp; ".0"),"")</f>
        <v>v 57.0 30.0 -64.0</v>
      </c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</row>
    <row r="67" spans="1:29" x14ac:dyDescent="0.25">
      <c r="A67" s="1">
        <f>IFERROR(ROUND(CAR0!C67*Data!$D$36,0),"")</f>
        <v>17</v>
      </c>
      <c r="B67" s="1">
        <f>IFERROR(ROUND(CAR0!D67*Data!$D$36,0),"")</f>
        <v>9</v>
      </c>
      <c r="C67" s="1">
        <f>IFERROR(ROUND(CAR0!E67*Data!$D$36,0),"")</f>
        <v>-18</v>
      </c>
      <c r="D67" s="49" t="str">
        <f>IFERROR(IF(CAR0!A67="","","v " &amp;ROUND(A67*Data!$C$35,0) &amp; ".0 " &amp; ROUND(B67*Data!$C$35,0) &amp; ".0 " &amp; ROUND(C67*Data!$C$35,0) &amp; ".0"),"")</f>
        <v>v 57.0 30.0 -60.0</v>
      </c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</row>
    <row r="68" spans="1:29" x14ac:dyDescent="0.25">
      <c r="A68" s="1">
        <f>IFERROR(ROUND(CAR0!C68*Data!$D$36,0),"")</f>
        <v>-7</v>
      </c>
      <c r="B68" s="1">
        <f>IFERROR(ROUND(CAR0!D68*Data!$D$36,0),"")</f>
        <v>2</v>
      </c>
      <c r="C68" s="1">
        <f>IFERROR(ROUND(CAR0!E68*Data!$D$36,0),"")</f>
        <v>16</v>
      </c>
      <c r="D68" s="49" t="str">
        <f>IFERROR(IF(CAR0!A68="","","v " &amp;ROUND(A68*Data!$C$35,0) &amp; ".0 " &amp; ROUND(B68*Data!$C$35,0) &amp; ".0 " &amp; ROUND(C68*Data!$C$35,0) &amp; ".0"),"")</f>
        <v>v -23.0 7.0 54.0</v>
      </c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</row>
    <row r="69" spans="1:29" x14ac:dyDescent="0.25">
      <c r="A69" s="1">
        <f>IFERROR(ROUND(CAR0!C69*Data!$D$36,0),"")</f>
        <v>-7</v>
      </c>
      <c r="B69" s="1">
        <f>IFERROR(ROUND(CAR0!D69*Data!$D$36,0),"")</f>
        <v>8</v>
      </c>
      <c r="C69" s="1">
        <f>IFERROR(ROUND(CAR0!E69*Data!$D$36,0),"")</f>
        <v>16</v>
      </c>
      <c r="D69" s="49" t="str">
        <f>IFERROR(IF(CAR0!A69="","","v " &amp;ROUND(A69*Data!$C$35,0) &amp; ".0 " &amp; ROUND(B69*Data!$C$35,0) &amp; ".0 " &amp; ROUND(C69*Data!$C$35,0) &amp; ".0"),"")</f>
        <v>v -23.0 27.0 54.0</v>
      </c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</row>
    <row r="70" spans="1:29" x14ac:dyDescent="0.25">
      <c r="A70" s="1">
        <f>IFERROR(ROUND(CAR0!C70*Data!$D$36,0),"")</f>
        <v>-16</v>
      </c>
      <c r="B70" s="1">
        <f>IFERROR(ROUND(CAR0!D70*Data!$D$36,0),"")</f>
        <v>8</v>
      </c>
      <c r="C70" s="1">
        <f>IFERROR(ROUND(CAR0!E70*Data!$D$36,0),"")</f>
        <v>13</v>
      </c>
      <c r="D70" s="49" t="str">
        <f>IFERROR(IF(CAR0!A70="","","v " &amp;ROUND(A70*Data!$C$35,0) &amp; ".0 " &amp; ROUND(B70*Data!$C$35,0) &amp; ".0 " &amp; ROUND(C70*Data!$C$35,0) &amp; ".0"),"")</f>
        <v>v -54.0 27.0 44.0</v>
      </c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</row>
    <row r="71" spans="1:29" x14ac:dyDescent="0.25">
      <c r="A71" s="1">
        <f>IFERROR(ROUND(CAR0!C71*Data!$D$36,0),"")</f>
        <v>-16</v>
      </c>
      <c r="B71" s="1">
        <f>IFERROR(ROUND(CAR0!D71*Data!$D$36,0),"")</f>
        <v>2</v>
      </c>
      <c r="C71" s="1">
        <f>IFERROR(ROUND(CAR0!E71*Data!$D$36,0),"")</f>
        <v>13</v>
      </c>
      <c r="D71" s="49" t="str">
        <f>IFERROR(IF(CAR0!A71="","","v " &amp;ROUND(A71*Data!$C$35,0) &amp; ".0 " &amp; ROUND(B71*Data!$C$35,0) &amp; ".0 " &amp; ROUND(C71*Data!$C$35,0) &amp; ".0"),"")</f>
        <v>v -54.0 7.0 44.0</v>
      </c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</row>
    <row r="72" spans="1:29" x14ac:dyDescent="0.25">
      <c r="A72" s="1">
        <f>IFERROR(ROUND(CAR0!C72*Data!$D$36,0),"")</f>
        <v>16</v>
      </c>
      <c r="B72" s="1">
        <f>IFERROR(ROUND(CAR0!D72*Data!$D$36,0),"")</f>
        <v>2</v>
      </c>
      <c r="C72" s="1">
        <f>IFERROR(ROUND(CAR0!E72*Data!$D$36,0),"")</f>
        <v>13</v>
      </c>
      <c r="D72" s="49" t="str">
        <f>IFERROR(IF(CAR0!A72="","","v " &amp;ROUND(A72*Data!$C$35,0) &amp; ".0 " &amp; ROUND(B72*Data!$C$35,0) &amp; ".0 " &amp; ROUND(C72*Data!$C$35,0) &amp; ".0"),"")</f>
        <v>v 54.0 7.0 44.0</v>
      </c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</row>
    <row r="73" spans="1:29" x14ac:dyDescent="0.25">
      <c r="A73" s="1">
        <f>IFERROR(ROUND(CAR0!C73*Data!$D$36,0),"")</f>
        <v>16</v>
      </c>
      <c r="B73" s="1">
        <f>IFERROR(ROUND(CAR0!D73*Data!$D$36,0),"")</f>
        <v>8</v>
      </c>
      <c r="C73" s="1">
        <f>IFERROR(ROUND(CAR0!E73*Data!$D$36,0),"")</f>
        <v>13</v>
      </c>
      <c r="D73" s="49" t="str">
        <f>IFERROR(IF(CAR0!A73="","","v " &amp;ROUND(A73*Data!$C$35,0) &amp; ".0 " &amp; ROUND(B73*Data!$C$35,0) &amp; ".0 " &amp; ROUND(C73*Data!$C$35,0) &amp; ".0"),"")</f>
        <v>v 54.0 27.0 44.0</v>
      </c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</row>
    <row r="74" spans="1:29" x14ac:dyDescent="0.25">
      <c r="A74" s="1">
        <f>IFERROR(ROUND(CAR0!C74*Data!$D$36,0),"")</f>
        <v>7</v>
      </c>
      <c r="B74" s="1">
        <f>IFERROR(ROUND(CAR0!D74*Data!$D$36,0),"")</f>
        <v>8</v>
      </c>
      <c r="C74" s="1">
        <f>IFERROR(ROUND(CAR0!E74*Data!$D$36,0),"")</f>
        <v>16</v>
      </c>
      <c r="D74" s="49" t="str">
        <f>IFERROR(IF(CAR0!A74="","","v " &amp;ROUND(A74*Data!$C$35,0) &amp; ".0 " &amp; ROUND(B74*Data!$C$35,0) &amp; ".0 " &amp; ROUND(C74*Data!$C$35,0) &amp; ".0"),"")</f>
        <v>v 23.0 27.0 54.0</v>
      </c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</row>
    <row r="75" spans="1:29" x14ac:dyDescent="0.25">
      <c r="A75" s="1">
        <f>IFERROR(ROUND(CAR0!C75*Data!$D$36,0),"")</f>
        <v>7</v>
      </c>
      <c r="B75" s="1">
        <f>IFERROR(ROUND(CAR0!D75*Data!$D$36,0),"")</f>
        <v>2</v>
      </c>
      <c r="C75" s="1">
        <f>IFERROR(ROUND(CAR0!E75*Data!$D$36,0),"")</f>
        <v>16</v>
      </c>
      <c r="D75" s="49" t="str">
        <f>IFERROR(IF(CAR0!A75="","","v " &amp;ROUND(A75*Data!$C$35,0) &amp; ".0 " &amp; ROUND(B75*Data!$C$35,0) &amp; ".0 " &amp; ROUND(C75*Data!$C$35,0) &amp; ".0"),"")</f>
        <v>v 23.0 7.0 54.0</v>
      </c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</row>
    <row r="76" spans="1:29" x14ac:dyDescent="0.25">
      <c r="A76" s="1">
        <f>IFERROR(ROUND(CAR0!C76*Data!$D$36,0),"")</f>
        <v>-17</v>
      </c>
      <c r="B76" s="1">
        <f>IFERROR(ROUND(CAR0!D76*Data!$D$36,0),"")</f>
        <v>1</v>
      </c>
      <c r="C76" s="1">
        <f>IFERROR(ROUND(CAR0!E76*Data!$D$36,0),"")</f>
        <v>13</v>
      </c>
      <c r="D76" s="49" t="str">
        <f>IFERROR(IF(CAR0!A76="","","v " &amp;ROUND(A76*Data!$C$35,0) &amp; ".0 " &amp; ROUND(B76*Data!$C$35,0) &amp; ".0 " &amp; ROUND(C76*Data!$C$35,0) &amp; ".0"),"")</f>
        <v>v -57.0 3.0 44.0</v>
      </c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</row>
    <row r="77" spans="1:29" x14ac:dyDescent="0.25">
      <c r="A77" s="1">
        <f>IFERROR(ROUND(CAR0!C77*Data!$D$36,0),"")</f>
        <v>17</v>
      </c>
      <c r="B77" s="1">
        <f>IFERROR(ROUND(CAR0!D77*Data!$D$36,0),"")</f>
        <v>1</v>
      </c>
      <c r="C77" s="1">
        <f>IFERROR(ROUND(CAR0!E77*Data!$D$36,0),"")</f>
        <v>13</v>
      </c>
      <c r="D77" s="49" t="str">
        <f>IFERROR(IF(CAR0!A77="","","v " &amp;ROUND(A77*Data!$C$35,0) &amp; ".0 " &amp; ROUND(B77*Data!$C$35,0) &amp; ".0 " &amp; ROUND(C77*Data!$C$35,0) &amp; ".0"),"")</f>
        <v>v 57.0 3.0 44.0</v>
      </c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</row>
    <row r="78" spans="1:29" x14ac:dyDescent="0.25">
      <c r="A78" s="1">
        <f>IFERROR(ROUND(CAR0!C78*Data!$D$36,0),"")</f>
        <v>-17</v>
      </c>
      <c r="B78" s="1">
        <f>IFERROR(ROUND(CAR0!D78*Data!$D$36,0),"")</f>
        <v>1</v>
      </c>
      <c r="C78" s="1">
        <f>IFERROR(ROUND(CAR0!E78*Data!$D$36,0),"")</f>
        <v>7</v>
      </c>
      <c r="D78" s="49" t="str">
        <f>IFERROR(IF(CAR0!A78="","","v " &amp;ROUND(A78*Data!$C$35,0) &amp; ".0 " &amp; ROUND(B78*Data!$C$35,0) &amp; ".0 " &amp; ROUND(C78*Data!$C$35,0) &amp; ".0"),"")</f>
        <v>v -57.0 3.0 23.0</v>
      </c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</row>
    <row r="79" spans="1:29" x14ac:dyDescent="0.25">
      <c r="A79" s="1">
        <f>IFERROR(ROUND(CAR0!C79*Data!$D$36,0),"")</f>
        <v>17</v>
      </c>
      <c r="B79" s="1">
        <f>IFERROR(ROUND(CAR0!D79*Data!$D$36,0),"")</f>
        <v>1</v>
      </c>
      <c r="C79" s="1">
        <f>IFERROR(ROUND(CAR0!E79*Data!$D$36,0),"")</f>
        <v>7</v>
      </c>
      <c r="D79" s="49" t="str">
        <f>IFERROR(IF(CAR0!A79="","","v " &amp;ROUND(A79*Data!$C$35,0) &amp; ".0 " &amp; ROUND(B79*Data!$C$35,0) &amp; ".0 " &amp; ROUND(C79*Data!$C$35,0) &amp; ".0"),"")</f>
        <v>v 57.0 3.0 23.0</v>
      </c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</row>
    <row r="80" spans="1:29" x14ac:dyDescent="0.25">
      <c r="A80" s="1">
        <f>IFERROR(ROUND(CAR0!C80*Data!$D$36,0),"")</f>
        <v>-17</v>
      </c>
      <c r="B80" s="1">
        <f>IFERROR(ROUND(CAR0!D80*Data!$D$36,0),"")</f>
        <v>1</v>
      </c>
      <c r="C80" s="1">
        <f>IFERROR(ROUND(CAR0!E80*Data!$D$36,0),"")</f>
        <v>-19</v>
      </c>
      <c r="D80" s="49" t="str">
        <f>IFERROR(IF(CAR0!A80="","","v " &amp;ROUND(A80*Data!$C$35,0) &amp; ".0 " &amp; ROUND(B80*Data!$C$35,0) &amp; ".0 " &amp; ROUND(C80*Data!$C$35,0) &amp; ".0"),"")</f>
        <v>v -57.0 3.0 -64.0</v>
      </c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</row>
    <row r="81" spans="1:29" x14ac:dyDescent="0.25">
      <c r="A81" s="1">
        <f>IFERROR(ROUND(CAR0!C81*Data!$D$36,0),"")</f>
        <v>17</v>
      </c>
      <c r="B81" s="1">
        <f>IFERROR(ROUND(CAR0!D81*Data!$D$36,0),"")</f>
        <v>1</v>
      </c>
      <c r="C81" s="1">
        <f>IFERROR(ROUND(CAR0!E81*Data!$D$36,0),"")</f>
        <v>-19</v>
      </c>
      <c r="D81" s="49" t="str">
        <f>IFERROR(IF(CAR0!A81="","","v " &amp;ROUND(A81*Data!$C$35,0) &amp; ".0 " &amp; ROUND(B81*Data!$C$35,0) &amp; ".0 " &amp; ROUND(C81*Data!$C$35,0) &amp; ".0"),"")</f>
        <v>v 57.0 3.0 -64.0</v>
      </c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</row>
    <row r="82" spans="1:29" x14ac:dyDescent="0.25">
      <c r="A82" s="1">
        <f>IFERROR(ROUND(CAR0!C82*Data!$D$36,0),"")</f>
        <v>-16</v>
      </c>
      <c r="B82" s="1">
        <f>IFERROR(ROUND(CAR0!D82*Data!$D$36,0),"")</f>
        <v>9</v>
      </c>
      <c r="C82" s="1">
        <f>IFERROR(ROUND(CAR0!E82*Data!$D$36,0),"")</f>
        <v>-21</v>
      </c>
      <c r="D82" s="49" t="str">
        <f>IFERROR(IF(CAR0!A82="","","v " &amp;ROUND(A82*Data!$C$35,0) &amp; ".0 " &amp; ROUND(B82*Data!$C$35,0) &amp; ".0 " &amp; ROUND(C82*Data!$C$35,0) &amp; ".0"),"")</f>
        <v>v -54.0 30.0 -70.0</v>
      </c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</row>
    <row r="83" spans="1:29" x14ac:dyDescent="0.25">
      <c r="A83" s="1">
        <f>IFERROR(ROUND(CAR0!C83*Data!$D$36,0),"")</f>
        <v>-16</v>
      </c>
      <c r="B83" s="1">
        <f>IFERROR(ROUND(CAR0!D83*Data!$D$36,0),"")</f>
        <v>1</v>
      </c>
      <c r="C83" s="1">
        <f>IFERROR(ROUND(CAR0!E83*Data!$D$36,0),"")</f>
        <v>-21</v>
      </c>
      <c r="D83" s="49" t="str">
        <f>IFERROR(IF(CAR0!A83="","","v " &amp;ROUND(A83*Data!$C$35,0) &amp; ".0 " &amp; ROUND(B83*Data!$C$35,0) &amp; ".0 " &amp; ROUND(C83*Data!$C$35,0) &amp; ".0"),"")</f>
        <v>v -54.0 3.0 -70.0</v>
      </c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</row>
    <row r="84" spans="1:29" x14ac:dyDescent="0.25">
      <c r="A84" s="1">
        <f>IFERROR(ROUND(CAR0!C84*Data!$D$36,0),"")</f>
        <v>16</v>
      </c>
      <c r="B84" s="1">
        <f>IFERROR(ROUND(CAR0!D84*Data!$D$36,0),"")</f>
        <v>1</v>
      </c>
      <c r="C84" s="1">
        <f>IFERROR(ROUND(CAR0!E84*Data!$D$36,0),"")</f>
        <v>-21</v>
      </c>
      <c r="D84" s="49" t="str">
        <f>IFERROR(IF(CAR0!A84="","","v " &amp;ROUND(A84*Data!$C$35,0) &amp; ".0 " &amp; ROUND(B84*Data!$C$35,0) &amp; ".0 " &amp; ROUND(C84*Data!$C$35,0) &amp; ".0"),"")</f>
        <v>v 54.0 3.0 -70.0</v>
      </c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</row>
    <row r="85" spans="1:29" x14ac:dyDescent="0.25">
      <c r="A85" s="1">
        <f>IFERROR(ROUND(CAR0!C85*Data!$D$36,0),"")</f>
        <v>16</v>
      </c>
      <c r="B85" s="1">
        <f>IFERROR(ROUND(CAR0!D85*Data!$D$36,0),"")</f>
        <v>9</v>
      </c>
      <c r="C85" s="1">
        <f>IFERROR(ROUND(CAR0!E85*Data!$D$36,0),"")</f>
        <v>-21</v>
      </c>
      <c r="D85" s="49" t="str">
        <f>IFERROR(IF(CAR0!A85="","","v " &amp;ROUND(A85*Data!$C$35,0) &amp; ".0 " &amp; ROUND(B85*Data!$C$35,0) &amp; ".0 " &amp; ROUND(C85*Data!$C$35,0) &amp; ".0"),"")</f>
        <v>v 54.0 30.0 -70.0</v>
      </c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</row>
    <row r="86" spans="1:29" x14ac:dyDescent="0.25">
      <c r="A86" s="1">
        <f>IFERROR(ROUND(CAR0!C86*Data!$D$36,0),"")</f>
        <v>-14</v>
      </c>
      <c r="B86" s="1">
        <f>IFERROR(ROUND(CAR0!D86*Data!$D$36,0),"")</f>
        <v>9</v>
      </c>
      <c r="C86" s="1">
        <f>IFERROR(ROUND(CAR0!E86*Data!$D$36,0),"")</f>
        <v>-24</v>
      </c>
      <c r="D86" s="49" t="str">
        <f>IFERROR(IF(CAR0!A86="","","v " &amp;ROUND(A86*Data!$C$35,0) &amp; ".0 " &amp; ROUND(B86*Data!$C$35,0) &amp; ".0 " &amp; ROUND(C86*Data!$C$35,0) &amp; ".0"),"")</f>
        <v>v -47.0 30.0 -80.0</v>
      </c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</row>
    <row r="87" spans="1:29" x14ac:dyDescent="0.25">
      <c r="A87" s="1">
        <f>IFERROR(ROUND(CAR0!C87*Data!$D$36,0),"")</f>
        <v>-14</v>
      </c>
      <c r="B87" s="1">
        <f>IFERROR(ROUND(CAR0!D87*Data!$D$36,0),"")</f>
        <v>2</v>
      </c>
      <c r="C87" s="1">
        <f>IFERROR(ROUND(CAR0!E87*Data!$D$36,0),"")</f>
        <v>-24</v>
      </c>
      <c r="D87" s="49" t="str">
        <f>IFERROR(IF(CAR0!A87="","","v " &amp;ROUND(A87*Data!$C$35,0) &amp; ".0 " &amp; ROUND(B87*Data!$C$35,0) &amp; ".0 " &amp; ROUND(C87*Data!$C$35,0) &amp; ".0"),"")</f>
        <v>v -47.0 7.0 -80.0</v>
      </c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</row>
    <row r="88" spans="1:29" x14ac:dyDescent="0.25">
      <c r="A88" s="1">
        <f>IFERROR(ROUND(CAR0!C88*Data!$D$36,0),"")</f>
        <v>14</v>
      </c>
      <c r="B88" s="1">
        <f>IFERROR(ROUND(CAR0!D88*Data!$D$36,0),"")</f>
        <v>2</v>
      </c>
      <c r="C88" s="1">
        <f>IFERROR(ROUND(CAR0!E88*Data!$D$36,0),"")</f>
        <v>-24</v>
      </c>
      <c r="D88" s="49" t="str">
        <f>IFERROR(IF(CAR0!A88="","","v " &amp;ROUND(A88*Data!$C$35,0) &amp; ".0 " &amp; ROUND(B88*Data!$C$35,0) &amp; ".0 " &amp; ROUND(C88*Data!$C$35,0) &amp; ".0"),"")</f>
        <v>v 47.0 7.0 -80.0</v>
      </c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</row>
    <row r="89" spans="1:29" x14ac:dyDescent="0.25">
      <c r="A89" s="1">
        <f>IFERROR(ROUND(CAR0!C89*Data!$D$36,0),"")</f>
        <v>14</v>
      </c>
      <c r="B89" s="1">
        <f>IFERROR(ROUND(CAR0!D89*Data!$D$36,0),"")</f>
        <v>9</v>
      </c>
      <c r="C89" s="1">
        <f>IFERROR(ROUND(CAR0!E89*Data!$D$36,0),"")</f>
        <v>-24</v>
      </c>
      <c r="D89" s="49" t="str">
        <f>IFERROR(IF(CAR0!A89="","","v " &amp;ROUND(A89*Data!$C$35,0) &amp; ".0 " &amp; ROUND(B89*Data!$C$35,0) &amp; ".0 " &amp; ROUND(C89*Data!$C$35,0) &amp; ".0"),"")</f>
        <v>v 47.0 30.0 -80.0</v>
      </c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</row>
    <row r="90" spans="1:29" x14ac:dyDescent="0.25">
      <c r="A90" s="1">
        <f>IFERROR(ROUND(CAR0!C90*Data!$D$36,0),"")</f>
        <v>-11</v>
      </c>
      <c r="B90" s="1">
        <f>IFERROR(ROUND(CAR0!D90*Data!$D$36,0),"")</f>
        <v>9</v>
      </c>
      <c r="C90" s="1">
        <f>IFERROR(ROUND(CAR0!E90*Data!$D$36,0),"")</f>
        <v>-31</v>
      </c>
      <c r="D90" s="49" t="str">
        <f>IFERROR(IF(CAR0!A90="","","v " &amp;ROUND(A90*Data!$C$35,0) &amp; ".0 " &amp; ROUND(B90*Data!$C$35,0) &amp; ".0 " &amp; ROUND(C90*Data!$C$35,0) &amp; ".0"),"")</f>
        <v>v -37.0 30.0 -104.0</v>
      </c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</row>
    <row r="91" spans="1:29" x14ac:dyDescent="0.25">
      <c r="A91" s="1">
        <f>IFERROR(ROUND(CAR0!C91*Data!$D$36,0),"")</f>
        <v>-11</v>
      </c>
      <c r="B91" s="1">
        <f>IFERROR(ROUND(CAR0!D91*Data!$D$36,0),"")</f>
        <v>5</v>
      </c>
      <c r="C91" s="1">
        <f>IFERROR(ROUND(CAR0!E91*Data!$D$36,0),"")</f>
        <v>-31</v>
      </c>
      <c r="D91" s="49" t="str">
        <f>IFERROR(IF(CAR0!A91="","","v " &amp;ROUND(A91*Data!$C$35,0) &amp; ".0 " &amp; ROUND(B91*Data!$C$35,0) &amp; ".0 " &amp; ROUND(C91*Data!$C$35,0) &amp; ".0"),"")</f>
        <v>v -37.0 17.0 -104.0</v>
      </c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</row>
    <row r="92" spans="1:29" x14ac:dyDescent="0.25">
      <c r="A92" s="1">
        <f>IFERROR(ROUND(CAR0!C92*Data!$D$36,0),"")</f>
        <v>11</v>
      </c>
      <c r="B92" s="1">
        <f>IFERROR(ROUND(CAR0!D92*Data!$D$36,0),"")</f>
        <v>5</v>
      </c>
      <c r="C92" s="1">
        <f>IFERROR(ROUND(CAR0!E92*Data!$D$36,0),"")</f>
        <v>-31</v>
      </c>
      <c r="D92" s="49" t="str">
        <f>IFERROR(IF(CAR0!A92="","","v " &amp;ROUND(A92*Data!$C$35,0) &amp; ".0 " &amp; ROUND(B92*Data!$C$35,0) &amp; ".0 " &amp; ROUND(C92*Data!$C$35,0) &amp; ".0"),"")</f>
        <v>v 37.0 17.0 -104.0</v>
      </c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</row>
    <row r="93" spans="1:29" x14ac:dyDescent="0.25">
      <c r="A93" s="1">
        <f>IFERROR(ROUND(CAR0!C93*Data!$D$36,0),"")</f>
        <v>11</v>
      </c>
      <c r="B93" s="1">
        <f>IFERROR(ROUND(CAR0!D93*Data!$D$36,0),"")</f>
        <v>9</v>
      </c>
      <c r="C93" s="1">
        <f>IFERROR(ROUND(CAR0!E93*Data!$D$36,0),"")</f>
        <v>-31</v>
      </c>
      <c r="D93" s="49" t="str">
        <f>IFERROR(IF(CAR0!A93="","","v " &amp;ROUND(A93*Data!$C$35,0) &amp; ".0 " &amp; ROUND(B93*Data!$C$35,0) &amp; ".0 " &amp; ROUND(C93*Data!$C$35,0) &amp; ".0"),"")</f>
        <v>v 37.0 30.0 -104.0</v>
      </c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</row>
    <row r="94" spans="1:29" x14ac:dyDescent="0.25">
      <c r="A94" s="1">
        <f>IFERROR(ROUND(CAR0!C94*Data!$D$36,0),"")</f>
        <v>-17</v>
      </c>
      <c r="B94" s="1">
        <f>IFERROR(ROUND(CAR0!D94*Data!$D$36,0),"")</f>
        <v>5</v>
      </c>
      <c r="C94" s="1">
        <f>IFERROR(ROUND(CAR0!E94*Data!$D$36,0),"")</f>
        <v>-30</v>
      </c>
      <c r="D94" s="49" t="str">
        <f>IFERROR(IF(CAR0!A94="","","v " &amp;ROUND(A94*Data!$C$35,0) &amp; ".0 " &amp; ROUND(B94*Data!$C$35,0) &amp; ".0 " &amp; ROUND(C94*Data!$C$35,0) &amp; ".0"),"")</f>
        <v>v -57.0 17.0 -101.0</v>
      </c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B94" s="85"/>
      <c r="AC94" s="85"/>
    </row>
    <row r="95" spans="1:29" x14ac:dyDescent="0.25">
      <c r="A95" s="1">
        <f>IFERROR(ROUND(CAR0!C95*Data!$D$36,0),"")</f>
        <v>-17</v>
      </c>
      <c r="B95" s="1">
        <f>IFERROR(ROUND(CAR0!D95*Data!$D$36,0),"")</f>
        <v>1</v>
      </c>
      <c r="C95" s="1">
        <f>IFERROR(ROUND(CAR0!E95*Data!$D$36,0),"")</f>
        <v>-30</v>
      </c>
      <c r="D95" s="49" t="str">
        <f>IFERROR(IF(CAR0!A95="","","v " &amp;ROUND(A95*Data!$C$35,0) &amp; ".0 " &amp; ROUND(B95*Data!$C$35,0) &amp; ".0 " &amp; ROUND(C95*Data!$C$35,0) &amp; ".0"),"")</f>
        <v>v -57.0 3.0 -101.0</v>
      </c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</row>
    <row r="96" spans="1:29" x14ac:dyDescent="0.25">
      <c r="A96" s="1">
        <f>IFERROR(ROUND(CAR0!C96*Data!$D$36,0),"")</f>
        <v>17</v>
      </c>
      <c r="B96" s="1">
        <f>IFERROR(ROUND(CAR0!D96*Data!$D$36,0),"")</f>
        <v>1</v>
      </c>
      <c r="C96" s="1">
        <f>IFERROR(ROUND(CAR0!E96*Data!$D$36,0),"")</f>
        <v>-30</v>
      </c>
      <c r="D96" s="49" t="str">
        <f>IFERROR(IF(CAR0!A96="","","v " &amp;ROUND(A96*Data!$C$35,0) &amp; ".0 " &amp; ROUND(B96*Data!$C$35,0) &amp; ".0 " &amp; ROUND(C96*Data!$C$35,0) &amp; ".0"),"")</f>
        <v>v 57.0 3.0 -101.0</v>
      </c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</row>
    <row r="97" spans="1:29" x14ac:dyDescent="0.25">
      <c r="A97" s="1">
        <f>IFERROR(ROUND(CAR0!C97*Data!$D$36,0),"")</f>
        <v>17</v>
      </c>
      <c r="B97" s="1">
        <f>IFERROR(ROUND(CAR0!D97*Data!$D$36,0),"")</f>
        <v>5</v>
      </c>
      <c r="C97" s="1">
        <f>IFERROR(ROUND(CAR0!E97*Data!$D$36,0),"")</f>
        <v>-30</v>
      </c>
      <c r="D97" s="49" t="str">
        <f>IFERROR(IF(CAR0!A97="","","v " &amp;ROUND(A97*Data!$C$35,0) &amp; ".0 " &amp; ROUND(B97*Data!$C$35,0) &amp; ".0 " &amp; ROUND(C97*Data!$C$35,0) &amp; ".0"),"")</f>
        <v>v 57.0 17.0 -101.0</v>
      </c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B97" s="85"/>
      <c r="AC97" s="85"/>
    </row>
    <row r="98" spans="1:29" x14ac:dyDescent="0.25">
      <c r="A98" s="1">
        <f>IFERROR(ROUND(CAR0!C98*Data!$D$36,0),"")</f>
        <v>-16</v>
      </c>
      <c r="B98" s="1">
        <f>IFERROR(ROUND(CAR0!D98*Data!$D$36,0),"")</f>
        <v>9</v>
      </c>
      <c r="C98" s="1">
        <f>IFERROR(ROUND(CAR0!E98*Data!$D$36,0),"")</f>
        <v>-21</v>
      </c>
      <c r="D98" s="49" t="str">
        <f>IFERROR(IF(CAR0!A98="","","v " &amp;ROUND(A98*Data!$C$35,0) &amp; ".0 " &amp; ROUND(B98*Data!$C$35,0) &amp; ".0 " &amp; ROUND(C98*Data!$C$35,0) &amp; ".0"),"")</f>
        <v>v -54.0 30.0 -70.0</v>
      </c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</row>
    <row r="99" spans="1:29" x14ac:dyDescent="0.25">
      <c r="A99" s="1">
        <f>IFERROR(ROUND(CAR0!C99*Data!$D$36,0),"")</f>
        <v>16</v>
      </c>
      <c r="B99" s="1">
        <f>IFERROR(ROUND(CAR0!D99*Data!$D$36,0),"")</f>
        <v>9</v>
      </c>
      <c r="C99" s="1">
        <f>IFERROR(ROUND(CAR0!E99*Data!$D$36,0),"")</f>
        <v>-21</v>
      </c>
      <c r="D99" s="49" t="str">
        <f>IFERROR(IF(CAR0!A99="","","v " &amp;ROUND(A99*Data!$C$35,0) &amp; ".0 " &amp; ROUND(B99*Data!$C$35,0) &amp; ".0 " &amp; ROUND(C99*Data!$C$35,0) &amp; ".0"),"")</f>
        <v>v 54.0 30.0 -70.0</v>
      </c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</row>
    <row r="100" spans="1:29" x14ac:dyDescent="0.25">
      <c r="A100" s="1">
        <f>IFERROR(ROUND(CAR0!C100*Data!$D$36,0),"")</f>
        <v>-14</v>
      </c>
      <c r="B100" s="1">
        <f>IFERROR(ROUND(CAR0!D100*Data!$D$36,0),"")</f>
        <v>9</v>
      </c>
      <c r="C100" s="1">
        <f>IFERROR(ROUND(CAR0!E100*Data!$D$36,0),"")</f>
        <v>-24</v>
      </c>
      <c r="D100" s="49" t="str">
        <f>IFERROR(IF(CAR0!A100="","","v " &amp;ROUND(A100*Data!$C$35,0) &amp; ".0 " &amp; ROUND(B100*Data!$C$35,0) &amp; ".0 " &amp; ROUND(C100*Data!$C$35,0) &amp; ".0"),"")</f>
        <v>v -47.0 30.0 -80.0</v>
      </c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85"/>
      <c r="AC100" s="85"/>
    </row>
    <row r="101" spans="1:29" x14ac:dyDescent="0.25">
      <c r="A101" s="1">
        <f>IFERROR(ROUND(CAR0!C101*Data!$D$36,0),"")</f>
        <v>14</v>
      </c>
      <c r="B101" s="1">
        <f>IFERROR(ROUND(CAR0!D101*Data!$D$36,0),"")</f>
        <v>9</v>
      </c>
      <c r="C101" s="1">
        <f>IFERROR(ROUND(CAR0!E101*Data!$D$36,0),"")</f>
        <v>-24</v>
      </c>
      <c r="D101" s="49" t="str">
        <f>IFERROR(IF(CAR0!A101="","","v " &amp;ROUND(A101*Data!$C$35,0) &amp; ".0 " &amp; ROUND(B101*Data!$C$35,0) &amp; ".0 " &amp; ROUND(C101*Data!$C$35,0) &amp; ".0"),"")</f>
        <v>v 47.0 30.0 -80.0</v>
      </c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</row>
    <row r="102" spans="1:29" x14ac:dyDescent="0.25">
      <c r="A102" s="1">
        <f>IFERROR(ROUND(CAR0!C102*Data!$D$36,0),"")</f>
        <v>-6</v>
      </c>
      <c r="B102" s="1">
        <f>IFERROR(ROUND(CAR0!D102*Data!$D$36,0),"")</f>
        <v>9</v>
      </c>
      <c r="C102" s="1">
        <f>IFERROR(ROUND(CAR0!E102*Data!$D$36,0),"")</f>
        <v>-25</v>
      </c>
      <c r="D102" s="49" t="str">
        <f>IFERROR(IF(CAR0!A102="","","v " &amp;ROUND(A102*Data!$C$35,0) &amp; ".0 " &amp; ROUND(B102*Data!$C$35,0) &amp; ".0 " &amp; ROUND(C102*Data!$C$35,0) &amp; ".0"),"")</f>
        <v>v -20.0 30.0 -84.0</v>
      </c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</row>
    <row r="103" spans="1:29" x14ac:dyDescent="0.25">
      <c r="A103" s="1">
        <f>IFERROR(ROUND(CAR0!C103*Data!$D$36,0),"")</f>
        <v>6</v>
      </c>
      <c r="B103" s="1">
        <f>IFERROR(ROUND(CAR0!D103*Data!$D$36,0),"")</f>
        <v>9</v>
      </c>
      <c r="C103" s="1">
        <f>IFERROR(ROUND(CAR0!E103*Data!$D$36,0),"")</f>
        <v>-25</v>
      </c>
      <c r="D103" s="49" t="str">
        <f>IFERROR(IF(CAR0!A103="","","v " &amp;ROUND(A103*Data!$C$35,0) &amp; ".0 " &amp; ROUND(B103*Data!$C$35,0) &amp; ".0 " &amp; ROUND(C103*Data!$C$35,0) &amp; ".0"),"")</f>
        <v>v 20.0 30.0 -84.0</v>
      </c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B103" s="85"/>
      <c r="AC103" s="85"/>
    </row>
    <row r="104" spans="1:29" x14ac:dyDescent="0.25">
      <c r="A104" s="1">
        <f>IFERROR(ROUND(CAR0!C104*Data!$D$36,0),"")</f>
        <v>-10</v>
      </c>
      <c r="B104" s="1">
        <f>IFERROR(ROUND(CAR0!D104*Data!$D$36,0),"")</f>
        <v>9</v>
      </c>
      <c r="C104" s="1">
        <f>IFERROR(ROUND(CAR0!E104*Data!$D$36,0),"")</f>
        <v>-31</v>
      </c>
      <c r="D104" s="49" t="str">
        <f>IFERROR(IF(CAR0!A104="","","v " &amp;ROUND(A104*Data!$C$35,0) &amp; ".0 " &amp; ROUND(B104*Data!$C$35,0) &amp; ".0 " &amp; ROUND(C104*Data!$C$35,0) &amp; ".0"),"")</f>
        <v>v -34.0 30.0 -104.0</v>
      </c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</row>
    <row r="105" spans="1:29" x14ac:dyDescent="0.25">
      <c r="A105" s="1">
        <f>IFERROR(ROUND(CAR0!C105*Data!$D$36,0),"")</f>
        <v>10</v>
      </c>
      <c r="B105" s="1">
        <f>IFERROR(ROUND(CAR0!D105*Data!$D$36,0),"")</f>
        <v>9</v>
      </c>
      <c r="C105" s="1">
        <f>IFERROR(ROUND(CAR0!E105*Data!$D$36,0),"")</f>
        <v>-31</v>
      </c>
      <c r="D105" s="49" t="str">
        <f>IFERROR(IF(CAR0!A105="","","v " &amp;ROUND(A105*Data!$C$35,0) &amp; ".0 " &amp; ROUND(B105*Data!$C$35,0) &amp; ".0 " &amp; ROUND(C105*Data!$C$35,0) &amp; ".0"),"")</f>
        <v>v 34.0 30.0 -104.0</v>
      </c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B105" s="85"/>
      <c r="AC105" s="85"/>
    </row>
    <row r="106" spans="1:29" x14ac:dyDescent="0.25">
      <c r="A106" s="1">
        <f>IFERROR(ROUND(CAR0!C106*Data!$D$36,0),"")</f>
        <v>-5</v>
      </c>
      <c r="B106" s="1">
        <f>IFERROR(ROUND(CAR0!D106*Data!$D$36,0),"")</f>
        <v>9</v>
      </c>
      <c r="C106" s="1">
        <f>IFERROR(ROUND(CAR0!E106*Data!$D$36,0),"")</f>
        <v>-42</v>
      </c>
      <c r="D106" s="49" t="str">
        <f>IFERROR(IF(CAR0!A106="","","v " &amp;ROUND(A106*Data!$C$35,0) &amp; ".0 " &amp; ROUND(B106*Data!$C$35,0) &amp; ".0 " &amp; ROUND(C106*Data!$C$35,0) &amp; ".0"),"")</f>
        <v>v -17.0 30.0 -141.0</v>
      </c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B106" s="85"/>
      <c r="AC106" s="85"/>
    </row>
    <row r="107" spans="1:29" x14ac:dyDescent="0.25">
      <c r="A107" s="1">
        <f>IFERROR(ROUND(CAR0!C107*Data!$D$36,0),"")</f>
        <v>5</v>
      </c>
      <c r="B107" s="1">
        <f>IFERROR(ROUND(CAR0!D107*Data!$D$36,0),"")</f>
        <v>9</v>
      </c>
      <c r="C107" s="1">
        <f>IFERROR(ROUND(CAR0!E107*Data!$D$36,0),"")</f>
        <v>-42</v>
      </c>
      <c r="D107" s="49" t="str">
        <f>IFERROR(IF(CAR0!A107="","","v " &amp;ROUND(A107*Data!$C$35,0) &amp; ".0 " &amp; ROUND(B107*Data!$C$35,0) &amp; ".0 " &amp; ROUND(C107*Data!$C$35,0) &amp; ".0"),"")</f>
        <v>v 17.0 30.0 -141.0</v>
      </c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</row>
    <row r="108" spans="1:29" x14ac:dyDescent="0.25">
      <c r="A108" s="1">
        <f>IFERROR(ROUND(CAR0!C108*Data!$D$36,0),"")</f>
        <v>-11</v>
      </c>
      <c r="B108" s="1">
        <f>IFERROR(ROUND(CAR0!D108*Data!$D$36,0),"")</f>
        <v>1</v>
      </c>
      <c r="C108" s="1">
        <f>IFERROR(ROUND(CAR0!E108*Data!$D$36,0),"")</f>
        <v>-30</v>
      </c>
      <c r="D108" s="49" t="str">
        <f>IFERROR(IF(CAR0!A108="","","v " &amp;ROUND(A108*Data!$C$35,0) &amp; ".0 " &amp; ROUND(B108*Data!$C$35,0) &amp; ".0 " &amp; ROUND(C108*Data!$C$35,0) &amp; ".0"),"")</f>
        <v>v -37.0 3.0 -101.0</v>
      </c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B108" s="85"/>
      <c r="AC108" s="85"/>
    </row>
    <row r="109" spans="1:29" x14ac:dyDescent="0.25">
      <c r="A109" s="1">
        <f>IFERROR(ROUND(CAR0!C109*Data!$D$36,0),"")</f>
        <v>11</v>
      </c>
      <c r="B109" s="1">
        <f>IFERROR(ROUND(CAR0!D109*Data!$D$36,0),"")</f>
        <v>1</v>
      </c>
      <c r="C109" s="1">
        <f>IFERROR(ROUND(CAR0!E109*Data!$D$36,0),"")</f>
        <v>-30</v>
      </c>
      <c r="D109" s="49" t="str">
        <f>IFERROR(IF(CAR0!A109="","","v " &amp;ROUND(A109*Data!$C$35,0) &amp; ".0 " &amp; ROUND(B109*Data!$C$35,0) &amp; ".0 " &amp; ROUND(C109*Data!$C$35,0) &amp; ".0"),"")</f>
        <v>v 37.0 3.0 -101.0</v>
      </c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B109" s="85"/>
      <c r="AC109" s="85"/>
    </row>
    <row r="110" spans="1:29" x14ac:dyDescent="0.25">
      <c r="A110" s="1">
        <f>IFERROR(ROUND(CAR0!C110*Data!$D$36,0),"")</f>
        <v>-7</v>
      </c>
      <c r="B110" s="1">
        <f>IFERROR(ROUND(CAR0!D110*Data!$D$36,0),"")</f>
        <v>3</v>
      </c>
      <c r="C110" s="1">
        <f>IFERROR(ROUND(CAR0!E110*Data!$D$36,0),"")</f>
        <v>-41</v>
      </c>
      <c r="D110" s="49" t="str">
        <f>IFERROR(IF(CAR0!A110="","","v " &amp;ROUND(A110*Data!$C$35,0) &amp; ".0 " &amp; ROUND(B110*Data!$C$35,0) &amp; ".0 " &amp; ROUND(C110*Data!$C$35,0) &amp; ".0"),"")</f>
        <v>v -23.0 10.0 -137.0</v>
      </c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B110" s="85"/>
      <c r="AC110" s="85"/>
    </row>
    <row r="111" spans="1:29" x14ac:dyDescent="0.25">
      <c r="A111" s="1">
        <f>IFERROR(ROUND(CAR0!C111*Data!$D$36,0),"")</f>
        <v>7</v>
      </c>
      <c r="B111" s="1">
        <f>IFERROR(ROUND(CAR0!D111*Data!$D$36,0),"")</f>
        <v>3</v>
      </c>
      <c r="C111" s="1">
        <f>IFERROR(ROUND(CAR0!E111*Data!$D$36,0),"")</f>
        <v>-41</v>
      </c>
      <c r="D111" s="49" t="str">
        <f>IFERROR(IF(CAR0!A111="","","v " &amp;ROUND(A111*Data!$C$35,0) &amp; ".0 " &amp; ROUND(B111*Data!$C$35,0) &amp; ".0 " &amp; ROUND(C111*Data!$C$35,0) &amp; ".0"),"")</f>
        <v>v 23.0 10.0 -137.0</v>
      </c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B111" s="85"/>
      <c r="AC111" s="85"/>
    </row>
    <row r="112" spans="1:29" x14ac:dyDescent="0.25">
      <c r="A112" s="1">
        <f>IFERROR(ROUND(CAR0!C112*Data!$D$36,0),"")</f>
        <v>-1</v>
      </c>
      <c r="B112" s="1">
        <f>IFERROR(ROUND(CAR0!D112*Data!$D$36,0),"")</f>
        <v>16</v>
      </c>
      <c r="C112" s="1">
        <f>IFERROR(ROUND(CAR0!E112*Data!$D$36,0),"")</f>
        <v>2</v>
      </c>
      <c r="D112" s="49" t="str">
        <f>IFERROR(IF(CAR0!A112="","","v " &amp;ROUND(A112*Data!$C$35,0) &amp; ".0 " &amp; ROUND(B112*Data!$C$35,0) &amp; ".0 " &amp; ROUND(C112*Data!$C$35,0) &amp; ".0"),"")</f>
        <v>v -3.0 54.0 7.0</v>
      </c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85"/>
      <c r="R112" s="85"/>
      <c r="S112" s="85"/>
      <c r="T112" s="85"/>
      <c r="U112" s="85"/>
      <c r="V112" s="85"/>
      <c r="W112" s="85"/>
      <c r="X112" s="85"/>
      <c r="Y112" s="85"/>
      <c r="Z112" s="85"/>
      <c r="AA112" s="85"/>
      <c r="AB112" s="85"/>
      <c r="AC112" s="85"/>
    </row>
    <row r="113" spans="1:29" x14ac:dyDescent="0.25">
      <c r="A113" s="1">
        <f>IFERROR(ROUND(CAR0!C113*Data!$D$36,0),"")</f>
        <v>-1</v>
      </c>
      <c r="B113" s="1">
        <f>IFERROR(ROUND(CAR0!D113*Data!$D$36,0),"")</f>
        <v>16</v>
      </c>
      <c r="C113" s="1">
        <f>IFERROR(ROUND(CAR0!E113*Data!$D$36,0),"")</f>
        <v>-3</v>
      </c>
      <c r="D113" s="49" t="str">
        <f>IFERROR(IF(CAR0!A113="","","v " &amp;ROUND(A113*Data!$C$35,0) &amp; ".0 " &amp; ROUND(B113*Data!$C$35,0) &amp; ".0 " &amp; ROUND(C113*Data!$C$35,0) &amp; ".0"),"")</f>
        <v>v -3.0 54.0 -10.0</v>
      </c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85"/>
      <c r="Y113" s="85"/>
      <c r="Z113" s="85"/>
      <c r="AA113" s="85"/>
      <c r="AB113" s="85"/>
      <c r="AC113" s="85"/>
    </row>
    <row r="114" spans="1:29" x14ac:dyDescent="0.25">
      <c r="A114" s="1">
        <f>IFERROR(ROUND(CAR0!C114*Data!$D$36,0),"")</f>
        <v>-2</v>
      </c>
      <c r="B114" s="1">
        <f>IFERROR(ROUND(CAR0!D114*Data!$D$36,0),"")</f>
        <v>11</v>
      </c>
      <c r="C114" s="1">
        <f>IFERROR(ROUND(CAR0!E114*Data!$D$36,0),"")</f>
        <v>-29</v>
      </c>
      <c r="D114" s="49" t="str">
        <f>IFERROR(IF(CAR0!A114="","","v " &amp;ROUND(A114*Data!$C$35,0) &amp; ".0 " &amp; ROUND(B114*Data!$C$35,0) &amp; ".0 " &amp; ROUND(C114*Data!$C$35,0) &amp; ".0"),"")</f>
        <v>v -7.0 37.0 -97.0</v>
      </c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85"/>
      <c r="Y114" s="85"/>
      <c r="Z114" s="85"/>
      <c r="AA114" s="85"/>
      <c r="AB114" s="85"/>
      <c r="AC114" s="85"/>
    </row>
    <row r="115" spans="1:29" x14ac:dyDescent="0.25">
      <c r="A115" s="1">
        <f>IFERROR(ROUND(CAR0!C115*Data!$D$36,0),"")</f>
        <v>1</v>
      </c>
      <c r="B115" s="1">
        <f>IFERROR(ROUND(CAR0!D115*Data!$D$36,0),"")</f>
        <v>16</v>
      </c>
      <c r="C115" s="1">
        <f>IFERROR(ROUND(CAR0!E115*Data!$D$36,0),"")</f>
        <v>2</v>
      </c>
      <c r="D115" s="49" t="str">
        <f>IFERROR(IF(CAR0!A115="","","v " &amp;ROUND(A115*Data!$C$35,0) &amp; ".0 " &amp; ROUND(B115*Data!$C$35,0) &amp; ".0 " &amp; ROUND(C115*Data!$C$35,0) &amp; ".0"),"")</f>
        <v>v 3.0 54.0 7.0</v>
      </c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</row>
    <row r="116" spans="1:29" x14ac:dyDescent="0.25">
      <c r="A116" s="1">
        <f>IFERROR(ROUND(CAR0!C116*Data!$D$36,0),"")</f>
        <v>2</v>
      </c>
      <c r="B116" s="1">
        <f>IFERROR(ROUND(CAR0!D116*Data!$D$36,0),"")</f>
        <v>11</v>
      </c>
      <c r="C116" s="1">
        <f>IFERROR(ROUND(CAR0!E116*Data!$D$36,0),"")</f>
        <v>-29</v>
      </c>
      <c r="D116" s="49" t="str">
        <f>IFERROR(IF(CAR0!A116="","","v " &amp;ROUND(A116*Data!$C$35,0) &amp; ".0 " &amp; ROUND(B116*Data!$C$35,0) &amp; ".0 " &amp; ROUND(C116*Data!$C$35,0) &amp; ".0"),"")</f>
        <v>v 7.0 37.0 -97.0</v>
      </c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85"/>
      <c r="R116" s="85"/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</row>
    <row r="117" spans="1:29" x14ac:dyDescent="0.25">
      <c r="A117" s="1">
        <f>IFERROR(ROUND(CAR0!C117*Data!$D$36,0),"")</f>
        <v>1</v>
      </c>
      <c r="B117" s="1">
        <f>IFERROR(ROUND(CAR0!D117*Data!$D$36,0),"")</f>
        <v>16</v>
      </c>
      <c r="C117" s="1">
        <f>IFERROR(ROUND(CAR0!E117*Data!$D$36,0),"")</f>
        <v>-3</v>
      </c>
      <c r="D117" s="49" t="str">
        <f>IFERROR(IF(CAR0!A117="","","v " &amp;ROUND(A117*Data!$C$35,0) &amp; ".0 " &amp; ROUND(B117*Data!$C$35,0) &amp; ".0 " &amp; ROUND(C117*Data!$C$35,0) &amp; ".0"),"")</f>
        <v>v 3.0 54.0 -10.0</v>
      </c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5"/>
      <c r="R117" s="85"/>
      <c r="S117" s="85"/>
      <c r="T117" s="85"/>
      <c r="U117" s="85"/>
      <c r="V117" s="85"/>
      <c r="W117" s="85"/>
      <c r="X117" s="85"/>
      <c r="Y117" s="85"/>
      <c r="Z117" s="85"/>
      <c r="AA117" s="85"/>
      <c r="AB117" s="85"/>
      <c r="AC117" s="85"/>
    </row>
    <row r="118" spans="1:29" x14ac:dyDescent="0.25">
      <c r="A118" s="1">
        <f>IFERROR(ROUND(CAR0!C118*Data!$D$36,0),"")</f>
        <v>-1</v>
      </c>
      <c r="B118" s="1">
        <f>IFERROR(ROUND(CAR0!D118*Data!$D$36,0),"")</f>
        <v>19</v>
      </c>
      <c r="C118" s="1">
        <f>IFERROR(ROUND(CAR0!E118*Data!$D$36,0),"")</f>
        <v>1</v>
      </c>
      <c r="D118" s="49" t="str">
        <f>IFERROR(IF(CAR0!A118="","","v " &amp;ROUND(A118*Data!$C$35,0) &amp; ".0 " &amp; ROUND(B118*Data!$C$35,0) &amp; ".0 " &amp; ROUND(C118*Data!$C$35,0) &amp; ".0"),"")</f>
        <v>v -3.0 64.0 3.0</v>
      </c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</row>
    <row r="119" spans="1:29" x14ac:dyDescent="0.25">
      <c r="A119" s="1">
        <f>IFERROR(ROUND(CAR0!C119*Data!$D$36,0),"")</f>
        <v>-1</v>
      </c>
      <c r="B119" s="1">
        <f>IFERROR(ROUND(CAR0!D119*Data!$D$36,0),"")</f>
        <v>19</v>
      </c>
      <c r="C119" s="1">
        <f>IFERROR(ROUND(CAR0!E119*Data!$D$36,0),"")</f>
        <v>-1</v>
      </c>
      <c r="D119" s="49" t="str">
        <f>IFERROR(IF(CAR0!A119="","","v " &amp;ROUND(A119*Data!$C$35,0) &amp; ".0 " &amp; ROUND(B119*Data!$C$35,0) &amp; ".0 " &amp; ROUND(C119*Data!$C$35,0) &amp; ".0"),"")</f>
        <v>v -3.0 64.0 -3.0</v>
      </c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85"/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</row>
    <row r="120" spans="1:29" x14ac:dyDescent="0.25">
      <c r="A120" s="1">
        <f>IFERROR(ROUND(CAR0!C120*Data!$D$36,0),"")</f>
        <v>1</v>
      </c>
      <c r="B120" s="1">
        <f>IFERROR(ROUND(CAR0!D120*Data!$D$36,0),"")</f>
        <v>19</v>
      </c>
      <c r="C120" s="1">
        <f>IFERROR(ROUND(CAR0!E120*Data!$D$36,0),"")</f>
        <v>-1</v>
      </c>
      <c r="D120" s="49" t="str">
        <f>IFERROR(IF(CAR0!A120="","","v " &amp;ROUND(A120*Data!$C$35,0) &amp; ".0 " &amp; ROUND(B120*Data!$C$35,0) &amp; ".0 " &amp; ROUND(C120*Data!$C$35,0) &amp; ".0"),"")</f>
        <v>v 3.0 64.0 -3.0</v>
      </c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</row>
    <row r="121" spans="1:29" x14ac:dyDescent="0.25">
      <c r="A121" s="1">
        <f>IFERROR(ROUND(CAR0!C121*Data!$D$36,0),"")</f>
        <v>1</v>
      </c>
      <c r="B121" s="1">
        <f>IFERROR(ROUND(CAR0!D121*Data!$D$36,0),"")</f>
        <v>19</v>
      </c>
      <c r="C121" s="1">
        <f>IFERROR(ROUND(CAR0!E121*Data!$D$36,0),"")</f>
        <v>1</v>
      </c>
      <c r="D121" s="49" t="str">
        <f>IFERROR(IF(CAR0!A121="","","v " &amp;ROUND(A121*Data!$C$35,0) &amp; ".0 " &amp; ROUND(B121*Data!$C$35,0) &amp; ".0 " &amp; ROUND(C121*Data!$C$35,0) &amp; ".0"),"")</f>
        <v>v 3.0 64.0 3.0</v>
      </c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85"/>
      <c r="AC121" s="85"/>
    </row>
    <row r="122" spans="1:29" x14ac:dyDescent="0.25">
      <c r="A122" s="1">
        <f>IFERROR(ROUND(CAR0!C122*Data!$D$36,0),"")</f>
        <v>-10</v>
      </c>
      <c r="B122" s="1">
        <f>IFERROR(ROUND(CAR0!D122*Data!$D$36,0),"")</f>
        <v>12</v>
      </c>
      <c r="C122" s="1">
        <f>IFERROR(ROUND(CAR0!E122*Data!$D$36,0),"")</f>
        <v>-39</v>
      </c>
      <c r="D122" s="49" t="str">
        <f>IFERROR(IF(CAR0!A122="","","v " &amp;ROUND(A122*Data!$C$35,0) &amp; ".0 " &amp; ROUND(B122*Data!$C$35,0) &amp; ".0 " &amp; ROUND(C122*Data!$C$35,0) &amp; ".0"),"")</f>
        <v>v -34.0 40.0 -131.0</v>
      </c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</row>
    <row r="123" spans="1:29" x14ac:dyDescent="0.25">
      <c r="A123" s="1">
        <f>IFERROR(ROUND(CAR0!C123*Data!$D$36,0),"")</f>
        <v>-10</v>
      </c>
      <c r="B123" s="1">
        <f>IFERROR(ROUND(CAR0!D123*Data!$D$36,0),"")</f>
        <v>18</v>
      </c>
      <c r="C123" s="1">
        <f>IFERROR(ROUND(CAR0!E123*Data!$D$36,0),"")</f>
        <v>-39</v>
      </c>
      <c r="D123" s="49" t="str">
        <f>IFERROR(IF(CAR0!A123="","","v " &amp;ROUND(A123*Data!$C$35,0) &amp; ".0 " &amp; ROUND(B123*Data!$C$35,0) &amp; ".0 " &amp; ROUND(C123*Data!$C$35,0) &amp; ".0"),"")</f>
        <v>v -34.0 60.0 -131.0</v>
      </c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5"/>
      <c r="S123" s="85"/>
      <c r="T123" s="85"/>
      <c r="U123" s="85"/>
      <c r="V123" s="85"/>
      <c r="W123" s="85"/>
      <c r="X123" s="85"/>
      <c r="Y123" s="85"/>
      <c r="Z123" s="85"/>
      <c r="AA123" s="85"/>
      <c r="AB123" s="85"/>
      <c r="AC123" s="85"/>
    </row>
    <row r="124" spans="1:29" x14ac:dyDescent="0.25">
      <c r="A124" s="1">
        <f>IFERROR(ROUND(CAR0!C124*Data!$D$36,0),"")</f>
        <v>-10</v>
      </c>
      <c r="B124" s="1">
        <f>IFERROR(ROUND(CAR0!D124*Data!$D$36,0),"")</f>
        <v>18</v>
      </c>
      <c r="C124" s="1">
        <f>IFERROR(ROUND(CAR0!E124*Data!$D$36,0),"")</f>
        <v>-46</v>
      </c>
      <c r="D124" s="49" t="str">
        <f>IFERROR(IF(CAR0!A124="","","v " &amp;ROUND(A124*Data!$C$35,0) &amp; ".0 " &amp; ROUND(B124*Data!$C$35,0) &amp; ".0 " &amp; ROUND(C124*Data!$C$35,0) &amp; ".0"),"")</f>
        <v>v -34.0 60.0 -154.0</v>
      </c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5"/>
      <c r="S124" s="85"/>
      <c r="T124" s="85"/>
      <c r="U124" s="85"/>
      <c r="V124" s="85"/>
      <c r="W124" s="85"/>
      <c r="X124" s="85"/>
      <c r="Y124" s="85"/>
      <c r="Z124" s="85"/>
      <c r="AA124" s="85"/>
      <c r="AB124" s="85"/>
      <c r="AC124" s="85"/>
    </row>
    <row r="125" spans="1:29" x14ac:dyDescent="0.25">
      <c r="A125" s="1">
        <f>IFERROR(ROUND(CAR0!C125*Data!$D$36,0),"")</f>
        <v>-10</v>
      </c>
      <c r="B125" s="1">
        <f>IFERROR(ROUND(CAR0!D125*Data!$D$36,0),"")</f>
        <v>12</v>
      </c>
      <c r="C125" s="1">
        <f>IFERROR(ROUND(CAR0!E125*Data!$D$36,0),"")</f>
        <v>-46</v>
      </c>
      <c r="D125" s="49" t="str">
        <f>IFERROR(IF(CAR0!A125="","","v " &amp;ROUND(A125*Data!$C$35,0) &amp; ".0 " &amp; ROUND(B125*Data!$C$35,0) &amp; ".0 " &amp; ROUND(C125*Data!$C$35,0) &amp; ".0"),"")</f>
        <v>v -34.0 40.0 -154.0</v>
      </c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5"/>
      <c r="S125" s="85"/>
      <c r="T125" s="85"/>
      <c r="U125" s="85"/>
      <c r="V125" s="85"/>
      <c r="W125" s="85"/>
      <c r="X125" s="85"/>
      <c r="Y125" s="85"/>
      <c r="Z125" s="85"/>
      <c r="AA125" s="85"/>
      <c r="AB125" s="85"/>
      <c r="AC125" s="85"/>
    </row>
    <row r="126" spans="1:29" x14ac:dyDescent="0.25">
      <c r="A126" s="1">
        <f>IFERROR(ROUND(CAR0!C126*Data!$D$36,0),"")</f>
        <v>-10</v>
      </c>
      <c r="B126" s="1">
        <f>IFERROR(ROUND(CAR0!D126*Data!$D$36,0),"")</f>
        <v>13</v>
      </c>
      <c r="C126" s="1">
        <f>IFERROR(ROUND(CAR0!E126*Data!$D$36,0),"")</f>
        <v>-41</v>
      </c>
      <c r="D126" s="49" t="str">
        <f>IFERROR(IF(CAR0!A126="","","v " &amp;ROUND(A126*Data!$C$35,0) &amp; ".0 " &amp; ROUND(B126*Data!$C$35,0) &amp; ".0 " &amp; ROUND(C126*Data!$C$35,0) &amp; ".0"),"")</f>
        <v>v -34.0 44.0 -137.0</v>
      </c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5"/>
      <c r="S126" s="85"/>
      <c r="T126" s="85"/>
      <c r="U126" s="85"/>
      <c r="V126" s="85"/>
      <c r="W126" s="85"/>
      <c r="X126" s="85"/>
      <c r="Y126" s="85"/>
      <c r="Z126" s="85"/>
      <c r="AA126" s="85"/>
      <c r="AB126" s="85"/>
      <c r="AC126" s="85"/>
    </row>
    <row r="127" spans="1:29" x14ac:dyDescent="0.25">
      <c r="A127" s="1">
        <f>IFERROR(ROUND(CAR0!C127*Data!$D$36,0),"")</f>
        <v>-10</v>
      </c>
      <c r="B127" s="1">
        <f>IFERROR(ROUND(CAR0!D127*Data!$D$36,0),"")</f>
        <v>14</v>
      </c>
      <c r="C127" s="1">
        <f>IFERROR(ROUND(CAR0!E127*Data!$D$36,0),"")</f>
        <v>-41</v>
      </c>
      <c r="D127" s="49" t="str">
        <f>IFERROR(IF(CAR0!A127="","","v " &amp;ROUND(A127*Data!$C$35,0) &amp; ".0 " &amp; ROUND(B127*Data!$C$35,0) &amp; ".0 " &amp; ROUND(C127*Data!$C$35,0) &amp; ".0"),"")</f>
        <v>v -34.0 47.0 -137.0</v>
      </c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5"/>
      <c r="S127" s="85"/>
      <c r="T127" s="85"/>
      <c r="U127" s="85"/>
      <c r="V127" s="85"/>
      <c r="W127" s="85"/>
      <c r="X127" s="85"/>
      <c r="Y127" s="85"/>
      <c r="Z127" s="85"/>
      <c r="AA127" s="85"/>
      <c r="AB127" s="85"/>
      <c r="AC127" s="85"/>
    </row>
    <row r="128" spans="1:29" x14ac:dyDescent="0.25">
      <c r="A128" s="1">
        <f>IFERROR(ROUND(CAR0!C128*Data!$D$36,0),"")</f>
        <v>-10</v>
      </c>
      <c r="B128" s="1">
        <f>IFERROR(ROUND(CAR0!D128*Data!$D$36,0),"")</f>
        <v>14</v>
      </c>
      <c r="C128" s="1">
        <f>IFERROR(ROUND(CAR0!E128*Data!$D$36,0),"")</f>
        <v>-44</v>
      </c>
      <c r="D128" s="49" t="str">
        <f>IFERROR(IF(CAR0!A128="","","v " &amp;ROUND(A128*Data!$C$35,0) &amp; ".0 " &amp; ROUND(B128*Data!$C$35,0) &amp; ".0 " &amp; ROUND(C128*Data!$C$35,0) &amp; ".0"),"")</f>
        <v>v -34.0 47.0 -147.0</v>
      </c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5"/>
      <c r="S128" s="85"/>
      <c r="T128" s="85"/>
      <c r="U128" s="85"/>
      <c r="V128" s="85"/>
      <c r="W128" s="85"/>
      <c r="X128" s="85"/>
      <c r="Y128" s="85"/>
      <c r="Z128" s="85"/>
      <c r="AA128" s="85"/>
      <c r="AB128" s="85"/>
      <c r="AC128" s="85"/>
    </row>
    <row r="129" spans="1:29" x14ac:dyDescent="0.25">
      <c r="A129" s="1">
        <f>IFERROR(ROUND(CAR0!C129*Data!$D$36,0),"")</f>
        <v>-10</v>
      </c>
      <c r="B129" s="1">
        <f>IFERROR(ROUND(CAR0!D129*Data!$D$36,0),"")</f>
        <v>13</v>
      </c>
      <c r="C129" s="1">
        <f>IFERROR(ROUND(CAR0!E129*Data!$D$36,0),"")</f>
        <v>-44</v>
      </c>
      <c r="D129" s="49" t="str">
        <f>IFERROR(IF(CAR0!A129="","","v " &amp;ROUND(A129*Data!$C$35,0) &amp; ".0 " &amp; ROUND(B129*Data!$C$35,0) &amp; ".0 " &amp; ROUND(C129*Data!$C$35,0) &amp; ".0"),"")</f>
        <v>v -34.0 44.0 -147.0</v>
      </c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5"/>
      <c r="S129" s="85"/>
      <c r="T129" s="85"/>
      <c r="U129" s="85"/>
      <c r="V129" s="85"/>
      <c r="W129" s="85"/>
      <c r="X129" s="85"/>
      <c r="Y129" s="85"/>
      <c r="Z129" s="85"/>
      <c r="AA129" s="85"/>
      <c r="AB129" s="85"/>
      <c r="AC129" s="85"/>
    </row>
    <row r="130" spans="1:29" x14ac:dyDescent="0.25">
      <c r="A130" s="1">
        <f>IFERROR(ROUND(CAR0!C130*Data!$D$36,0),"")</f>
        <v>-10</v>
      </c>
      <c r="B130" s="1">
        <f>IFERROR(ROUND(CAR0!D130*Data!$D$36,0),"")</f>
        <v>13</v>
      </c>
      <c r="C130" s="1">
        <f>IFERROR(ROUND(CAR0!E130*Data!$D$36,0),"")</f>
        <v>-42</v>
      </c>
      <c r="D130" s="49" t="str">
        <f>IFERROR(IF(CAR0!A130="","","v " &amp;ROUND(A130*Data!$C$35,0) &amp; ".0 " &amp; ROUND(B130*Data!$C$35,0) &amp; ".0 " &amp; ROUND(C130*Data!$C$35,0) &amp; ".0"),"")</f>
        <v>v -34.0 44.0 -141.0</v>
      </c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5"/>
      <c r="U130" s="85"/>
      <c r="V130" s="85"/>
      <c r="W130" s="85"/>
      <c r="X130" s="85"/>
      <c r="Y130" s="85"/>
      <c r="Z130" s="85"/>
      <c r="AA130" s="85"/>
      <c r="AB130" s="85"/>
      <c r="AC130" s="85"/>
    </row>
    <row r="131" spans="1:29" x14ac:dyDescent="0.25">
      <c r="A131" s="1">
        <f>IFERROR(ROUND(CAR0!C131*Data!$D$36,0),"")</f>
        <v>-10</v>
      </c>
      <c r="B131" s="1">
        <f>IFERROR(ROUND(CAR0!D131*Data!$D$36,0),"")</f>
        <v>17</v>
      </c>
      <c r="C131" s="1">
        <f>IFERROR(ROUND(CAR0!E131*Data!$D$36,0),"")</f>
        <v>-42</v>
      </c>
      <c r="D131" s="49" t="str">
        <f>IFERROR(IF(CAR0!A131="","","v " &amp;ROUND(A131*Data!$C$35,0) &amp; ".0 " &amp; ROUND(B131*Data!$C$35,0) &amp; ".0 " &amp; ROUND(C131*Data!$C$35,0) &amp; ".0"),"")</f>
        <v>v -34.0 57.0 -141.0</v>
      </c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5"/>
      <c r="S131" s="85"/>
      <c r="T131" s="85"/>
      <c r="U131" s="85"/>
      <c r="V131" s="85"/>
      <c r="W131" s="85"/>
      <c r="X131" s="85"/>
      <c r="Y131" s="85"/>
      <c r="Z131" s="85"/>
      <c r="AA131" s="85"/>
      <c r="AB131" s="85"/>
      <c r="AC131" s="85"/>
    </row>
    <row r="132" spans="1:29" x14ac:dyDescent="0.25">
      <c r="A132" s="1">
        <f>IFERROR(ROUND(CAR0!C132*Data!$D$36,0),"")</f>
        <v>-10</v>
      </c>
      <c r="B132" s="1">
        <f>IFERROR(ROUND(CAR0!D132*Data!$D$36,0),"")</f>
        <v>17</v>
      </c>
      <c r="C132" s="1">
        <f>IFERROR(ROUND(CAR0!E132*Data!$D$36,0),"")</f>
        <v>-43</v>
      </c>
      <c r="D132" s="49" t="str">
        <f>IFERROR(IF(CAR0!A132="","","v " &amp;ROUND(A132*Data!$C$35,0) &amp; ".0 " &amp; ROUND(B132*Data!$C$35,0) &amp; ".0 " &amp; ROUND(C132*Data!$C$35,0) &amp; ".0"),"")</f>
        <v>v -34.0 57.0 -144.0</v>
      </c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5"/>
      <c r="S132" s="85"/>
      <c r="T132" s="85"/>
      <c r="U132" s="85"/>
      <c r="V132" s="85"/>
      <c r="W132" s="85"/>
      <c r="X132" s="85"/>
      <c r="Y132" s="85"/>
      <c r="Z132" s="85"/>
      <c r="AA132" s="85"/>
      <c r="AB132" s="85"/>
      <c r="AC132" s="85"/>
    </row>
    <row r="133" spans="1:29" x14ac:dyDescent="0.25">
      <c r="A133" s="1">
        <f>IFERROR(ROUND(CAR0!C133*Data!$D$36,0),"")</f>
        <v>-10</v>
      </c>
      <c r="B133" s="1">
        <f>IFERROR(ROUND(CAR0!D133*Data!$D$36,0),"")</f>
        <v>13</v>
      </c>
      <c r="C133" s="1">
        <f>IFERROR(ROUND(CAR0!E133*Data!$D$36,0),"")</f>
        <v>-43</v>
      </c>
      <c r="D133" s="49" t="str">
        <f>IFERROR(IF(CAR0!A133="","","v " &amp;ROUND(A133*Data!$C$35,0) &amp; ".0 " &amp; ROUND(B133*Data!$C$35,0) &amp; ".0 " &amp; ROUND(C133*Data!$C$35,0) &amp; ".0"),"")</f>
        <v>v -34.0 44.0 -144.0</v>
      </c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5"/>
      <c r="S133" s="85"/>
      <c r="T133" s="85"/>
      <c r="U133" s="85"/>
      <c r="V133" s="85"/>
      <c r="W133" s="85"/>
      <c r="X133" s="85"/>
      <c r="Y133" s="85"/>
      <c r="Z133" s="85"/>
      <c r="AA133" s="85"/>
      <c r="AB133" s="85"/>
      <c r="AC133" s="85"/>
    </row>
    <row r="134" spans="1:29" x14ac:dyDescent="0.25">
      <c r="A134" s="1">
        <f>IFERROR(ROUND(CAR0!C134*Data!$D$36,0),"")</f>
        <v>-10</v>
      </c>
      <c r="B134" s="1">
        <f>IFERROR(ROUND(CAR0!D134*Data!$D$36,0),"")</f>
        <v>16</v>
      </c>
      <c r="C134" s="1">
        <f>IFERROR(ROUND(CAR0!E134*Data!$D$36,0),"")</f>
        <v>-41</v>
      </c>
      <c r="D134" s="49" t="str">
        <f>IFERROR(IF(CAR0!A134="","","v " &amp;ROUND(A134*Data!$C$35,0) &amp; ".0 " &amp; ROUND(B134*Data!$C$35,0) &amp; ".0 " &amp; ROUND(C134*Data!$C$35,0) &amp; ".0"),"")</f>
        <v>v -34.0 54.0 -137.0</v>
      </c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B134" s="85"/>
      <c r="AC134" s="85"/>
    </row>
    <row r="135" spans="1:29" x14ac:dyDescent="0.25">
      <c r="A135" s="1">
        <f>IFERROR(ROUND(CAR0!C135*Data!$D$36,0),"")</f>
        <v>-10</v>
      </c>
      <c r="B135" s="1">
        <f>IFERROR(ROUND(CAR0!D135*Data!$D$36,0),"")</f>
        <v>16</v>
      </c>
      <c r="C135" s="1">
        <f>IFERROR(ROUND(CAR0!E135*Data!$D$36,0),"")</f>
        <v>-42</v>
      </c>
      <c r="D135" s="49" t="str">
        <f>IFERROR(IF(CAR0!A135="","","v " &amp;ROUND(A135*Data!$C$35,0) &amp; ".0 " &amp; ROUND(B135*Data!$C$35,0) &amp; ".0 " &amp; ROUND(C135*Data!$C$35,0) &amp; ".0"),"")</f>
        <v>v -34.0 54.0 -141.0</v>
      </c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5"/>
      <c r="S135" s="85"/>
      <c r="T135" s="85"/>
      <c r="U135" s="85"/>
      <c r="V135" s="85"/>
      <c r="W135" s="85"/>
      <c r="X135" s="85"/>
      <c r="Y135" s="85"/>
      <c r="Z135" s="85"/>
      <c r="AA135" s="85"/>
      <c r="AB135" s="85"/>
      <c r="AC135" s="85"/>
    </row>
    <row r="136" spans="1:29" x14ac:dyDescent="0.25">
      <c r="A136" s="1">
        <f>IFERROR(ROUND(CAR0!C136*Data!$D$36,0),"")</f>
        <v>10</v>
      </c>
      <c r="B136" s="1">
        <f>IFERROR(ROUND(CAR0!D136*Data!$D$36,0),"")</f>
        <v>12</v>
      </c>
      <c r="C136" s="1">
        <f>IFERROR(ROUND(CAR0!E136*Data!$D$36,0),"")</f>
        <v>-46</v>
      </c>
      <c r="D136" s="49" t="str">
        <f>IFERROR(IF(CAR0!A136="","","v " &amp;ROUND(A136*Data!$C$35,0) &amp; ".0 " &amp; ROUND(B136*Data!$C$35,0) &amp; ".0 " &amp; ROUND(C136*Data!$C$35,0) &amp; ".0"),"")</f>
        <v>v 34.0 40.0 -154.0</v>
      </c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85"/>
      <c r="R136" s="85"/>
      <c r="S136" s="85"/>
      <c r="T136" s="85"/>
      <c r="U136" s="85"/>
      <c r="V136" s="85"/>
      <c r="W136" s="85"/>
      <c r="X136" s="85"/>
      <c r="Y136" s="85"/>
      <c r="Z136" s="85"/>
      <c r="AA136" s="85"/>
      <c r="AB136" s="85"/>
      <c r="AC136" s="85"/>
    </row>
    <row r="137" spans="1:29" x14ac:dyDescent="0.25">
      <c r="A137" s="1">
        <f>IFERROR(ROUND(CAR0!C137*Data!$D$36,0),"")</f>
        <v>10</v>
      </c>
      <c r="B137" s="1">
        <f>IFERROR(ROUND(CAR0!D137*Data!$D$36,0),"")</f>
        <v>18</v>
      </c>
      <c r="C137" s="1">
        <f>IFERROR(ROUND(CAR0!E137*Data!$D$36,0),"")</f>
        <v>-46</v>
      </c>
      <c r="D137" s="49" t="str">
        <f>IFERROR(IF(CAR0!A137="","","v " &amp;ROUND(A137*Data!$C$35,0) &amp; ".0 " &amp; ROUND(B137*Data!$C$35,0) &amp; ".0 " &amp; ROUND(C137*Data!$C$35,0) &amp; ".0"),"")</f>
        <v>v 34.0 60.0 -154.0</v>
      </c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85"/>
      <c r="R137" s="85"/>
      <c r="S137" s="85"/>
      <c r="T137" s="85"/>
      <c r="U137" s="85"/>
      <c r="V137" s="85"/>
      <c r="W137" s="85"/>
      <c r="X137" s="85"/>
      <c r="Y137" s="85"/>
      <c r="Z137" s="85"/>
      <c r="AA137" s="85"/>
      <c r="AB137" s="85"/>
      <c r="AC137" s="85"/>
    </row>
    <row r="138" spans="1:29" x14ac:dyDescent="0.25">
      <c r="A138" s="1">
        <f>IFERROR(ROUND(CAR0!C138*Data!$D$36,0),"")</f>
        <v>10</v>
      </c>
      <c r="B138" s="1">
        <f>IFERROR(ROUND(CAR0!D138*Data!$D$36,0),"")</f>
        <v>18</v>
      </c>
      <c r="C138" s="1">
        <f>IFERROR(ROUND(CAR0!E138*Data!$D$36,0),"")</f>
        <v>-39</v>
      </c>
      <c r="D138" s="49" t="str">
        <f>IFERROR(IF(CAR0!A138="","","v " &amp;ROUND(A138*Data!$C$35,0) &amp; ".0 " &amp; ROUND(B138*Data!$C$35,0) &amp; ".0 " &amp; ROUND(C138*Data!$C$35,0) &amp; ".0"),"")</f>
        <v>v 34.0 60.0 -131.0</v>
      </c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5"/>
      <c r="S138" s="85"/>
      <c r="T138" s="85"/>
      <c r="U138" s="85"/>
      <c r="V138" s="85"/>
      <c r="W138" s="85"/>
      <c r="X138" s="85"/>
      <c r="Y138" s="85"/>
      <c r="Z138" s="85"/>
      <c r="AA138" s="85"/>
      <c r="AB138" s="85"/>
      <c r="AC138" s="85"/>
    </row>
    <row r="139" spans="1:29" x14ac:dyDescent="0.25">
      <c r="A139" s="1">
        <f>IFERROR(ROUND(CAR0!C139*Data!$D$36,0),"")</f>
        <v>10</v>
      </c>
      <c r="B139" s="1">
        <f>IFERROR(ROUND(CAR0!D139*Data!$D$36,0),"")</f>
        <v>12</v>
      </c>
      <c r="C139" s="1">
        <f>IFERROR(ROUND(CAR0!E139*Data!$D$36,0),"")</f>
        <v>-39</v>
      </c>
      <c r="D139" s="49" t="str">
        <f>IFERROR(IF(CAR0!A139="","","v " &amp;ROUND(A139*Data!$C$35,0) &amp; ".0 " &amp; ROUND(B139*Data!$C$35,0) &amp; ".0 " &amp; ROUND(C139*Data!$C$35,0) &amp; ".0"),"")</f>
        <v>v 34.0 40.0 -131.0</v>
      </c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5"/>
      <c r="S139" s="85"/>
      <c r="T139" s="85"/>
      <c r="U139" s="85"/>
      <c r="V139" s="85"/>
      <c r="W139" s="85"/>
      <c r="X139" s="85"/>
      <c r="Y139" s="85"/>
      <c r="Z139" s="85"/>
      <c r="AA139" s="85"/>
      <c r="AB139" s="85"/>
      <c r="AC139" s="85"/>
    </row>
    <row r="140" spans="1:29" x14ac:dyDescent="0.25">
      <c r="A140" s="1">
        <f>IFERROR(ROUND(CAR0!C140*Data!$D$36,0),"")</f>
        <v>10</v>
      </c>
      <c r="B140" s="1">
        <f>IFERROR(ROUND(CAR0!D140*Data!$D$36,0),"")</f>
        <v>13</v>
      </c>
      <c r="C140" s="1">
        <f>IFERROR(ROUND(CAR0!E140*Data!$D$36,0),"")</f>
        <v>-44</v>
      </c>
      <c r="D140" s="49" t="str">
        <f>IFERROR(IF(CAR0!A140="","","v " &amp;ROUND(A140*Data!$C$35,0) &amp; ".0 " &amp; ROUND(B140*Data!$C$35,0) &amp; ".0 " &amp; ROUND(C140*Data!$C$35,0) &amp; ".0"),"")</f>
        <v>v 34.0 44.0 -147.0</v>
      </c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5"/>
      <c r="U140" s="85"/>
      <c r="V140" s="85"/>
      <c r="W140" s="85"/>
      <c r="X140" s="85"/>
      <c r="Y140" s="85"/>
      <c r="Z140" s="85"/>
      <c r="AA140" s="85"/>
      <c r="AB140" s="85"/>
      <c r="AC140" s="85"/>
    </row>
    <row r="141" spans="1:29" x14ac:dyDescent="0.25">
      <c r="A141" s="1">
        <f>IFERROR(ROUND(CAR0!C141*Data!$D$36,0),"")</f>
        <v>10</v>
      </c>
      <c r="B141" s="1">
        <f>IFERROR(ROUND(CAR0!D141*Data!$D$36,0),"")</f>
        <v>14</v>
      </c>
      <c r="C141" s="1">
        <f>IFERROR(ROUND(CAR0!E141*Data!$D$36,0),"")</f>
        <v>-44</v>
      </c>
      <c r="D141" s="49" t="str">
        <f>IFERROR(IF(CAR0!A141="","","v " &amp;ROUND(A141*Data!$C$35,0) &amp; ".0 " &amp; ROUND(B141*Data!$C$35,0) &amp; ".0 " &amp; ROUND(C141*Data!$C$35,0) &amp; ".0"),"")</f>
        <v>v 34.0 47.0 -147.0</v>
      </c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5"/>
      <c r="S141" s="85"/>
      <c r="T141" s="85"/>
      <c r="U141" s="85"/>
      <c r="V141" s="85"/>
      <c r="W141" s="85"/>
      <c r="X141" s="85"/>
      <c r="Y141" s="85"/>
      <c r="Z141" s="85"/>
      <c r="AA141" s="85"/>
      <c r="AB141" s="85"/>
      <c r="AC141" s="85"/>
    </row>
    <row r="142" spans="1:29" x14ac:dyDescent="0.25">
      <c r="A142" s="1">
        <f>IFERROR(ROUND(CAR0!C142*Data!$D$36,0),"")</f>
        <v>10</v>
      </c>
      <c r="B142" s="1">
        <f>IFERROR(ROUND(CAR0!D142*Data!$D$36,0),"")</f>
        <v>14</v>
      </c>
      <c r="C142" s="1">
        <f>IFERROR(ROUND(CAR0!E142*Data!$D$36,0),"")</f>
        <v>-41</v>
      </c>
      <c r="D142" s="49" t="str">
        <f>IFERROR(IF(CAR0!A142="","","v " &amp;ROUND(A142*Data!$C$35,0) &amp; ".0 " &amp; ROUND(B142*Data!$C$35,0) &amp; ".0 " &amp; ROUND(C142*Data!$C$35,0) &amp; ".0"),"")</f>
        <v>v 34.0 47.0 -137.0</v>
      </c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5"/>
      <c r="S142" s="85"/>
      <c r="T142" s="85"/>
      <c r="U142" s="85"/>
      <c r="V142" s="85"/>
      <c r="W142" s="85"/>
      <c r="X142" s="85"/>
      <c r="Y142" s="85"/>
      <c r="Z142" s="85"/>
      <c r="AA142" s="85"/>
      <c r="AB142" s="85"/>
      <c r="AC142" s="85"/>
    </row>
    <row r="143" spans="1:29" x14ac:dyDescent="0.25">
      <c r="A143" s="1">
        <f>IFERROR(ROUND(CAR0!C143*Data!$D$36,0),"")</f>
        <v>10</v>
      </c>
      <c r="B143" s="1">
        <f>IFERROR(ROUND(CAR0!D143*Data!$D$36,0),"")</f>
        <v>13</v>
      </c>
      <c r="C143" s="1">
        <f>IFERROR(ROUND(CAR0!E143*Data!$D$36,0),"")</f>
        <v>-41</v>
      </c>
      <c r="D143" s="49" t="str">
        <f>IFERROR(IF(CAR0!A143="","","v " &amp;ROUND(A143*Data!$C$35,0) &amp; ".0 " &amp; ROUND(B143*Data!$C$35,0) &amp; ".0 " &amp; ROUND(C143*Data!$C$35,0) &amp; ".0"),"")</f>
        <v>v 34.0 44.0 -137.0</v>
      </c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85"/>
      <c r="R143" s="85"/>
      <c r="S143" s="85"/>
      <c r="T143" s="85"/>
      <c r="U143" s="85"/>
      <c r="V143" s="85"/>
      <c r="W143" s="85"/>
      <c r="X143" s="85"/>
      <c r="Y143" s="85"/>
      <c r="Z143" s="85"/>
      <c r="AA143" s="85"/>
      <c r="AB143" s="85"/>
      <c r="AC143" s="85"/>
    </row>
    <row r="144" spans="1:29" x14ac:dyDescent="0.25">
      <c r="A144" s="1">
        <f>IFERROR(ROUND(CAR0!C144*Data!$D$36,0),"")</f>
        <v>10</v>
      </c>
      <c r="B144" s="1">
        <f>IFERROR(ROUND(CAR0!D144*Data!$D$36,0),"")</f>
        <v>13</v>
      </c>
      <c r="C144" s="1">
        <f>IFERROR(ROUND(CAR0!E144*Data!$D$36,0),"")</f>
        <v>-43</v>
      </c>
      <c r="D144" s="49" t="str">
        <f>IFERROR(IF(CAR0!A144="","","v " &amp;ROUND(A144*Data!$C$35,0) &amp; ".0 " &amp; ROUND(B144*Data!$C$35,0) &amp; ".0 " &amp; ROUND(C144*Data!$C$35,0) &amp; ".0"),"")</f>
        <v>v 34.0 44.0 -144.0</v>
      </c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85"/>
      <c r="R144" s="85"/>
      <c r="S144" s="85"/>
      <c r="T144" s="85"/>
      <c r="U144" s="85"/>
      <c r="V144" s="85"/>
      <c r="W144" s="85"/>
      <c r="X144" s="85"/>
      <c r="Y144" s="85"/>
      <c r="Z144" s="85"/>
      <c r="AA144" s="85"/>
      <c r="AB144" s="85"/>
      <c r="AC144" s="85"/>
    </row>
    <row r="145" spans="1:29" x14ac:dyDescent="0.25">
      <c r="A145" s="1">
        <f>IFERROR(ROUND(CAR0!C145*Data!$D$36,0),"")</f>
        <v>10</v>
      </c>
      <c r="B145" s="1">
        <f>IFERROR(ROUND(CAR0!D145*Data!$D$36,0),"")</f>
        <v>17</v>
      </c>
      <c r="C145" s="1">
        <f>IFERROR(ROUND(CAR0!E145*Data!$D$36,0),"")</f>
        <v>-43</v>
      </c>
      <c r="D145" s="49" t="str">
        <f>IFERROR(IF(CAR0!A145="","","v " &amp;ROUND(A145*Data!$C$35,0) &amp; ".0 " &amp; ROUND(B145*Data!$C$35,0) &amp; ".0 " &amp; ROUND(C145*Data!$C$35,0) &amp; ".0"),"")</f>
        <v>v 34.0 57.0 -144.0</v>
      </c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85"/>
      <c r="Z145" s="85"/>
      <c r="AA145" s="85"/>
      <c r="AB145" s="85"/>
      <c r="AC145" s="85"/>
    </row>
    <row r="146" spans="1:29" x14ac:dyDescent="0.25">
      <c r="A146" s="1">
        <f>IFERROR(ROUND(CAR0!C146*Data!$D$36,0),"")</f>
        <v>10</v>
      </c>
      <c r="B146" s="1">
        <f>IFERROR(ROUND(CAR0!D146*Data!$D$36,0),"")</f>
        <v>17</v>
      </c>
      <c r="C146" s="1">
        <f>IFERROR(ROUND(CAR0!E146*Data!$D$36,0),"")</f>
        <v>-42</v>
      </c>
      <c r="D146" s="49" t="str">
        <f>IFERROR(IF(CAR0!A146="","","v " &amp;ROUND(A146*Data!$C$35,0) &amp; ".0 " &amp; ROUND(B146*Data!$C$35,0) &amp; ".0 " &amp; ROUND(C146*Data!$C$35,0) &amp; ".0"),"")</f>
        <v>v 34.0 57.0 -141.0</v>
      </c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B146" s="85"/>
      <c r="AC146" s="85"/>
    </row>
    <row r="147" spans="1:29" x14ac:dyDescent="0.25">
      <c r="A147" s="1">
        <f>IFERROR(ROUND(CAR0!C147*Data!$D$36,0),"")</f>
        <v>10</v>
      </c>
      <c r="B147" s="1">
        <f>IFERROR(ROUND(CAR0!D147*Data!$D$36,0),"")</f>
        <v>13</v>
      </c>
      <c r="C147" s="1">
        <f>IFERROR(ROUND(CAR0!E147*Data!$D$36,0),"")</f>
        <v>-42</v>
      </c>
      <c r="D147" s="49" t="str">
        <f>IFERROR(IF(CAR0!A147="","","v " &amp;ROUND(A147*Data!$C$35,0) &amp; ".0 " &amp; ROUND(B147*Data!$C$35,0) &amp; ".0 " &amp; ROUND(C147*Data!$C$35,0) &amp; ".0"),"")</f>
        <v>v 34.0 44.0 -141.0</v>
      </c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85"/>
      <c r="R147" s="85"/>
      <c r="S147" s="85"/>
      <c r="T147" s="85"/>
      <c r="U147" s="85"/>
      <c r="V147" s="85"/>
      <c r="W147" s="85"/>
      <c r="X147" s="85"/>
      <c r="Y147" s="85"/>
      <c r="Z147" s="85"/>
      <c r="AA147" s="85"/>
      <c r="AB147" s="85"/>
      <c r="AC147" s="85"/>
    </row>
    <row r="148" spans="1:29" x14ac:dyDescent="0.25">
      <c r="A148" s="1">
        <f>IFERROR(ROUND(CAR0!C148*Data!$D$36,0),"")</f>
        <v>10</v>
      </c>
      <c r="B148" s="1">
        <f>IFERROR(ROUND(CAR0!D148*Data!$D$36,0),"")</f>
        <v>16</v>
      </c>
      <c r="C148" s="1">
        <f>IFERROR(ROUND(CAR0!E148*Data!$D$36,0),"")</f>
        <v>-44</v>
      </c>
      <c r="D148" s="49" t="str">
        <f>IFERROR(IF(CAR0!A148="","","v " &amp;ROUND(A148*Data!$C$35,0) &amp; ".0 " &amp; ROUND(B148*Data!$C$35,0) &amp; ".0 " &amp; ROUND(C148*Data!$C$35,0) &amp; ".0"),"")</f>
        <v>v 34.0 54.0 -147.0</v>
      </c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85"/>
      <c r="R148" s="85"/>
      <c r="S148" s="85"/>
      <c r="T148" s="85"/>
      <c r="U148" s="85"/>
      <c r="V148" s="85"/>
      <c r="W148" s="85"/>
      <c r="X148" s="85"/>
      <c r="Y148" s="85"/>
      <c r="Z148" s="85"/>
      <c r="AA148" s="85"/>
      <c r="AB148" s="85"/>
      <c r="AC148" s="85"/>
    </row>
    <row r="149" spans="1:29" x14ac:dyDescent="0.25">
      <c r="A149" s="1">
        <f>IFERROR(ROUND(CAR0!C149*Data!$D$36,0),"")</f>
        <v>10</v>
      </c>
      <c r="B149" s="1">
        <f>IFERROR(ROUND(CAR0!D149*Data!$D$36,0),"")</f>
        <v>16</v>
      </c>
      <c r="C149" s="1">
        <f>IFERROR(ROUND(CAR0!E149*Data!$D$36,0),"")</f>
        <v>-43</v>
      </c>
      <c r="D149" s="49" t="str">
        <f>IFERROR(IF(CAR0!A149="","","v " &amp;ROUND(A149*Data!$C$35,0) &amp; ".0 " &amp; ROUND(B149*Data!$C$35,0) &amp; ".0 " &amp; ROUND(C149*Data!$C$35,0) &amp; ".0"),"")</f>
        <v>v 34.0 54.0 -144.0</v>
      </c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5"/>
      <c r="S149" s="85"/>
      <c r="T149" s="85"/>
      <c r="U149" s="85"/>
      <c r="V149" s="85"/>
      <c r="W149" s="85"/>
      <c r="X149" s="85"/>
      <c r="Y149" s="85"/>
      <c r="Z149" s="85"/>
      <c r="AA149" s="85"/>
      <c r="AB149" s="85"/>
      <c r="AC149" s="85"/>
    </row>
    <row r="150" spans="1:29" x14ac:dyDescent="0.25">
      <c r="A150" s="1">
        <f>IFERROR(ROUND(CAR0!C150*Data!$D$36,0),"")</f>
        <v>0</v>
      </c>
      <c r="B150" s="1">
        <f>IFERROR(ROUND(CAR0!D150*Data!$D$36,0),"")</f>
        <v>10</v>
      </c>
      <c r="C150" s="1">
        <f>IFERROR(ROUND(CAR0!E150*Data!$D$36,0),"")</f>
        <v>-37</v>
      </c>
      <c r="D150" s="49" t="str">
        <f>IFERROR(IF(CAR0!A150="","","v " &amp;ROUND(A150*Data!$C$35,0) &amp; ".0 " &amp; ROUND(B150*Data!$C$35,0) &amp; ".0 " &amp; ROUND(C150*Data!$C$35,0) &amp; ".0"),"")</f>
        <v>v 0.0 34.0 -124.0</v>
      </c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5"/>
      <c r="X150" s="85"/>
      <c r="Y150" s="85"/>
      <c r="Z150" s="85"/>
      <c r="AA150" s="85"/>
      <c r="AB150" s="85"/>
      <c r="AC150" s="85"/>
    </row>
    <row r="151" spans="1:29" x14ac:dyDescent="0.25">
      <c r="A151" s="1">
        <f>IFERROR(ROUND(CAR0!C151*Data!$D$36,0),"")</f>
        <v>0</v>
      </c>
      <c r="B151" s="1">
        <f>IFERROR(ROUND(CAR0!D151*Data!$D$36,0),"")</f>
        <v>15</v>
      </c>
      <c r="C151" s="1">
        <f>IFERROR(ROUND(CAR0!E151*Data!$D$36,0),"")</f>
        <v>-42</v>
      </c>
      <c r="D151" s="49" t="str">
        <f>IFERROR(IF(CAR0!A151="","","v " &amp;ROUND(A151*Data!$C$35,0) &amp; ".0 " &amp; ROUND(B151*Data!$C$35,0) &amp; ".0 " &amp; ROUND(C151*Data!$C$35,0) &amp; ".0"),"")</f>
        <v>v 0.0 50.0 -141.0</v>
      </c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5"/>
      <c r="T151" s="85"/>
      <c r="U151" s="85"/>
      <c r="V151" s="85"/>
      <c r="W151" s="85"/>
      <c r="X151" s="85"/>
      <c r="Y151" s="85"/>
      <c r="Z151" s="85"/>
      <c r="AA151" s="85"/>
      <c r="AB151" s="85"/>
      <c r="AC151" s="85"/>
    </row>
    <row r="152" spans="1:29" x14ac:dyDescent="0.25">
      <c r="A152" s="1">
        <f>IFERROR(ROUND(CAR0!C152*Data!$D$36,0),"")</f>
        <v>0</v>
      </c>
      <c r="B152" s="1">
        <f>IFERROR(ROUND(CAR0!D152*Data!$D$36,0),"")</f>
        <v>15</v>
      </c>
      <c r="C152" s="1">
        <f>IFERROR(ROUND(CAR0!E152*Data!$D$36,0),"")</f>
        <v>-46</v>
      </c>
      <c r="D152" s="49" t="str">
        <f>IFERROR(IF(CAR0!A152="","","v " &amp;ROUND(A152*Data!$C$35,0) &amp; ".0 " &amp; ROUND(B152*Data!$C$35,0) &amp; ".0 " &amp; ROUND(C152*Data!$C$35,0) &amp; ".0"),"")</f>
        <v>v 0.0 50.0 -154.0</v>
      </c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  <c r="AA152" s="85"/>
      <c r="AB152" s="85"/>
      <c r="AC152" s="85"/>
    </row>
    <row r="153" spans="1:29" x14ac:dyDescent="0.25">
      <c r="A153" s="1">
        <f>IFERROR(ROUND(CAR0!C153*Data!$D$36,0),"")</f>
        <v>0</v>
      </c>
      <c r="B153" s="1">
        <f>IFERROR(ROUND(CAR0!D153*Data!$D$36,0),"")</f>
        <v>9</v>
      </c>
      <c r="C153" s="1">
        <f>IFERROR(ROUND(CAR0!E153*Data!$D$36,0),"")</f>
        <v>-41</v>
      </c>
      <c r="D153" s="49" t="str">
        <f>IFERROR(IF(CAR0!A153="","","v " &amp;ROUND(A153*Data!$C$35,0) &amp; ".0 " &amp; ROUND(B153*Data!$C$35,0) &amp; ".0 " &amp; ROUND(C153*Data!$C$35,0) &amp; ".0"),"")</f>
        <v>v 0.0 30.0 -137.0</v>
      </c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85"/>
      <c r="R153" s="85"/>
      <c r="S153" s="85"/>
      <c r="T153" s="85"/>
      <c r="U153" s="85"/>
      <c r="V153" s="85"/>
      <c r="W153" s="85"/>
      <c r="X153" s="85"/>
      <c r="Y153" s="85"/>
      <c r="Z153" s="85"/>
      <c r="AA153" s="85"/>
      <c r="AB153" s="85"/>
      <c r="AC153" s="85"/>
    </row>
    <row r="154" spans="1:29" x14ac:dyDescent="0.25">
      <c r="A154" s="1">
        <f>IFERROR(ROUND(CAR0!C154*Data!$D$36,0),"")</f>
        <v>-3</v>
      </c>
      <c r="B154" s="1">
        <f>IFERROR(ROUND(CAR0!D154*Data!$D$36,0),"")</f>
        <v>7</v>
      </c>
      <c r="C154" s="1">
        <f>IFERROR(ROUND(CAR0!E154*Data!$D$36,0),"")</f>
        <v>28</v>
      </c>
      <c r="D154" s="49" t="str">
        <f>IFERROR(IF(CAR0!A154="","","v " &amp;ROUND(A154*Data!$C$35,0) &amp; ".0 " &amp; ROUND(B154*Data!$C$35,0) &amp; ".0 " &amp; ROUND(C154*Data!$C$35,0) &amp; ".0"),"")</f>
        <v>v -10.0 23.0 94.0</v>
      </c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85"/>
      <c r="R154" s="85"/>
      <c r="S154" s="85"/>
      <c r="T154" s="85"/>
      <c r="U154" s="85"/>
      <c r="V154" s="85"/>
      <c r="W154" s="85"/>
      <c r="X154" s="85"/>
      <c r="Y154" s="85"/>
      <c r="Z154" s="85"/>
      <c r="AA154" s="85"/>
      <c r="AB154" s="85"/>
      <c r="AC154" s="85"/>
    </row>
    <row r="155" spans="1:29" x14ac:dyDescent="0.25">
      <c r="A155" s="1">
        <f>IFERROR(ROUND(CAR0!C155*Data!$D$36,0),"")</f>
        <v>3</v>
      </c>
      <c r="B155" s="1">
        <f>IFERROR(ROUND(CAR0!D155*Data!$D$36,0),"")</f>
        <v>7</v>
      </c>
      <c r="C155" s="1">
        <f>IFERROR(ROUND(CAR0!E155*Data!$D$36,0),"")</f>
        <v>28</v>
      </c>
      <c r="D155" s="49" t="str">
        <f>IFERROR(IF(CAR0!A155="","","v " &amp;ROUND(A155*Data!$C$35,0) &amp; ".0 " &amp; ROUND(B155*Data!$C$35,0) &amp; ".0 " &amp; ROUND(C155*Data!$C$35,0) &amp; ".0"),"")</f>
        <v>v 10.0 23.0 94.0</v>
      </c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85"/>
      <c r="R155" s="85"/>
      <c r="S155" s="85"/>
      <c r="T155" s="85"/>
      <c r="U155" s="85"/>
      <c r="V155" s="85"/>
      <c r="W155" s="85"/>
      <c r="X155" s="85"/>
      <c r="Y155" s="85"/>
      <c r="Z155" s="85"/>
      <c r="AA155" s="85"/>
      <c r="AB155" s="85"/>
      <c r="AC155" s="85"/>
    </row>
    <row r="156" spans="1:29" x14ac:dyDescent="0.25">
      <c r="A156" s="1">
        <f>IFERROR(ROUND(CAR0!C156*Data!$D$36,0),"")</f>
        <v>-3</v>
      </c>
      <c r="B156" s="1">
        <f>IFERROR(ROUND(CAR0!D156*Data!$D$36,0),"")</f>
        <v>4</v>
      </c>
      <c r="C156" s="1">
        <f>IFERROR(ROUND(CAR0!E156*Data!$D$36,0),"")</f>
        <v>26</v>
      </c>
      <c r="D156" s="49" t="str">
        <f>IFERROR(IF(CAR0!A156="","","v " &amp;ROUND(A156*Data!$C$35,0) &amp; ".0 " &amp; ROUND(B156*Data!$C$35,0) &amp; ".0 " &amp; ROUND(C156*Data!$C$35,0) &amp; ".0"),"")</f>
        <v>v -10.0 13.0 87.0</v>
      </c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85"/>
      <c r="Z156" s="85"/>
      <c r="AA156" s="85"/>
      <c r="AB156" s="85"/>
      <c r="AC156" s="85"/>
    </row>
    <row r="157" spans="1:29" x14ac:dyDescent="0.25">
      <c r="A157" s="1">
        <f>IFERROR(ROUND(CAR0!C157*Data!$D$36,0),"")</f>
        <v>3</v>
      </c>
      <c r="B157" s="1">
        <f>IFERROR(ROUND(CAR0!D157*Data!$D$36,0),"")</f>
        <v>4</v>
      </c>
      <c r="C157" s="1">
        <f>IFERROR(ROUND(CAR0!E157*Data!$D$36,0),"")</f>
        <v>26</v>
      </c>
      <c r="D157" s="49" t="str">
        <f>IFERROR(IF(CAR0!A157="","","v " &amp;ROUND(A157*Data!$C$35,0) &amp; ".0 " &amp; ROUND(B157*Data!$C$35,0) &amp; ".0 " &amp; ROUND(C157*Data!$C$35,0) &amp; ".0"),"")</f>
        <v>v 10.0 13.0 87.0</v>
      </c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85"/>
      <c r="Q157" s="85"/>
      <c r="R157" s="85"/>
      <c r="S157" s="85"/>
      <c r="T157" s="85"/>
      <c r="U157" s="85"/>
      <c r="V157" s="85"/>
      <c r="W157" s="85"/>
      <c r="X157" s="85"/>
      <c r="Y157" s="85"/>
      <c r="Z157" s="85"/>
      <c r="AA157" s="85"/>
      <c r="AB157" s="85"/>
      <c r="AC157" s="85"/>
    </row>
    <row r="158" spans="1:29" x14ac:dyDescent="0.25">
      <c r="A158" s="1">
        <f>IFERROR(ROUND(CAR0!C158*Data!$D$36,0),"")</f>
        <v>-3</v>
      </c>
      <c r="B158" s="1">
        <f>IFERROR(ROUND(CAR0!D158*Data!$D$36,0),"")</f>
        <v>7</v>
      </c>
      <c r="C158" s="1">
        <f>IFERROR(ROUND(CAR0!E158*Data!$D$36,0),"")</f>
        <v>23</v>
      </c>
      <c r="D158" s="49" t="str">
        <f>IFERROR(IF(CAR0!A158="","","v " &amp;ROUND(A158*Data!$C$35,0) &amp; ".0 " &amp; ROUND(B158*Data!$C$35,0) &amp; ".0 " &amp; ROUND(C158*Data!$C$35,0) &amp; ".0"),"")</f>
        <v>v -10.0 23.0 77.0</v>
      </c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85"/>
      <c r="Q158" s="85"/>
      <c r="R158" s="85"/>
      <c r="S158" s="85"/>
      <c r="T158" s="85"/>
      <c r="U158" s="85"/>
      <c r="V158" s="85"/>
      <c r="W158" s="85"/>
      <c r="X158" s="85"/>
      <c r="Y158" s="85"/>
      <c r="Z158" s="85"/>
      <c r="AA158" s="85"/>
      <c r="AB158" s="85"/>
      <c r="AC158" s="85"/>
    </row>
    <row r="159" spans="1:29" x14ac:dyDescent="0.25">
      <c r="A159" s="1">
        <f>IFERROR(ROUND(CAR0!C159*Data!$D$36,0),"")</f>
        <v>3</v>
      </c>
      <c r="B159" s="1">
        <f>IFERROR(ROUND(CAR0!D159*Data!$D$36,0),"")</f>
        <v>7</v>
      </c>
      <c r="C159" s="1">
        <f>IFERROR(ROUND(CAR0!E159*Data!$D$36,0),"")</f>
        <v>23</v>
      </c>
      <c r="D159" s="49" t="str">
        <f>IFERROR(IF(CAR0!A159="","","v " &amp;ROUND(A159*Data!$C$35,0) &amp; ".0 " &amp; ROUND(B159*Data!$C$35,0) &amp; ".0 " &amp; ROUND(C159*Data!$C$35,0) &amp; ".0"),"")</f>
        <v>v 10.0 23.0 77.0</v>
      </c>
      <c r="E159" s="85"/>
      <c r="F159" s="85"/>
      <c r="G159" s="85"/>
      <c r="H159" s="85"/>
      <c r="I159" s="85"/>
      <c r="J159" s="85"/>
      <c r="K159" s="85"/>
      <c r="L159" s="85"/>
      <c r="M159" s="85"/>
      <c r="N159" s="85"/>
      <c r="O159" s="85"/>
      <c r="P159" s="85"/>
      <c r="Q159" s="85"/>
      <c r="R159" s="85"/>
      <c r="S159" s="85"/>
      <c r="T159" s="85"/>
      <c r="U159" s="85"/>
      <c r="V159" s="85"/>
      <c r="W159" s="85"/>
      <c r="X159" s="85"/>
      <c r="Y159" s="85"/>
      <c r="Z159" s="85"/>
      <c r="AA159" s="85"/>
      <c r="AB159" s="85"/>
      <c r="AC159" s="85"/>
    </row>
    <row r="160" spans="1:29" x14ac:dyDescent="0.25">
      <c r="A160" s="1">
        <f>IFERROR(ROUND(CAR0!C160*Data!$D$36,0),"")</f>
        <v>-7</v>
      </c>
      <c r="B160" s="1">
        <f>IFERROR(ROUND(CAR0!D160*Data!$D$36,0),"")</f>
        <v>7</v>
      </c>
      <c r="C160" s="1">
        <f>IFERROR(ROUND(CAR0!E160*Data!$D$36,0),"")</f>
        <v>-33</v>
      </c>
      <c r="D160" s="49" t="str">
        <f>IFERROR(IF(CAR0!A160="","","v " &amp;ROUND(A160*Data!$C$35,0) &amp; ".0 " &amp; ROUND(B160*Data!$C$35,0) &amp; ".0 " &amp; ROUND(C160*Data!$C$35,0) &amp; ".0"),"")</f>
        <v>v -23.0 23.0 -111.0</v>
      </c>
      <c r="E160" s="85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85"/>
      <c r="S160" s="85"/>
      <c r="T160" s="85"/>
      <c r="U160" s="85"/>
      <c r="V160" s="85"/>
      <c r="W160" s="85"/>
      <c r="X160" s="85"/>
      <c r="Y160" s="85"/>
      <c r="Z160" s="85"/>
      <c r="AA160" s="85"/>
      <c r="AB160" s="85"/>
      <c r="AC160" s="85"/>
    </row>
    <row r="161" spans="1:29" x14ac:dyDescent="0.25">
      <c r="A161" s="1">
        <f>IFERROR(ROUND(CAR0!C161*Data!$D$36,0),"")</f>
        <v>7</v>
      </c>
      <c r="B161" s="1">
        <f>IFERROR(ROUND(CAR0!D161*Data!$D$36,0),"")</f>
        <v>7</v>
      </c>
      <c r="C161" s="1">
        <f>IFERROR(ROUND(CAR0!E161*Data!$D$36,0),"")</f>
        <v>-33</v>
      </c>
      <c r="D161" s="49" t="str">
        <f>IFERROR(IF(CAR0!A161="","","v " &amp;ROUND(A161*Data!$C$35,0) &amp; ".0 " &amp; ROUND(B161*Data!$C$35,0) &amp; ".0 " &amp; ROUND(C161*Data!$C$35,0) &amp; ".0"),"")</f>
        <v>v 23.0 23.0 -111.0</v>
      </c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5"/>
      <c r="S161" s="85"/>
      <c r="T161" s="85"/>
      <c r="U161" s="85"/>
      <c r="V161" s="85"/>
      <c r="W161" s="85"/>
      <c r="X161" s="85"/>
      <c r="Y161" s="85"/>
      <c r="Z161" s="85"/>
      <c r="AA161" s="85"/>
      <c r="AB161" s="85"/>
      <c r="AC161" s="85"/>
    </row>
    <row r="162" spans="1:29" x14ac:dyDescent="0.25">
      <c r="A162" s="1">
        <f>IFERROR(ROUND(CAR0!C162*Data!$D$36,0),"")</f>
        <v>-7</v>
      </c>
      <c r="B162" s="1">
        <f>IFERROR(ROUND(CAR0!D162*Data!$D$36,0),"")</f>
        <v>7</v>
      </c>
      <c r="C162" s="1">
        <f>IFERROR(ROUND(CAR0!E162*Data!$D$36,0),"")</f>
        <v>-36</v>
      </c>
      <c r="D162" s="49" t="str">
        <f>IFERROR(IF(CAR0!A162="","","v " &amp;ROUND(A162*Data!$C$35,0) &amp; ".0 " &amp; ROUND(B162*Data!$C$35,0) &amp; ".0 " &amp; ROUND(C162*Data!$C$35,0) &amp; ".0"),"")</f>
        <v>v -23.0 23.0 -121.0</v>
      </c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B162" s="85"/>
      <c r="AC162" s="85"/>
    </row>
    <row r="163" spans="1:29" x14ac:dyDescent="0.25">
      <c r="A163" s="1">
        <f>IFERROR(ROUND(CAR0!C163*Data!$D$36,0),"")</f>
        <v>7</v>
      </c>
      <c r="B163" s="1">
        <f>IFERROR(ROUND(CAR0!D163*Data!$D$36,0),"")</f>
        <v>7</v>
      </c>
      <c r="C163" s="1">
        <f>IFERROR(ROUND(CAR0!E163*Data!$D$36,0),"")</f>
        <v>-36</v>
      </c>
      <c r="D163" s="49" t="str">
        <f>IFERROR(IF(CAR0!A163="","","v " &amp;ROUND(A163*Data!$C$35,0) &amp; ".0 " &amp; ROUND(B163*Data!$C$35,0) &amp; ".0 " &amp; ROUND(C163*Data!$C$35,0) &amp; ".0"),"")</f>
        <v>v 23.0 23.0 -121.0</v>
      </c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5"/>
      <c r="S163" s="85"/>
      <c r="T163" s="85"/>
      <c r="U163" s="85"/>
      <c r="V163" s="85"/>
      <c r="W163" s="85"/>
      <c r="X163" s="85"/>
      <c r="Y163" s="85"/>
      <c r="Z163" s="85"/>
      <c r="AA163" s="85"/>
      <c r="AB163" s="85"/>
      <c r="AC163" s="85"/>
    </row>
    <row r="164" spans="1:29" x14ac:dyDescent="0.25">
      <c r="A164" s="1">
        <f>IFERROR(ROUND(CAR0!C164*Data!$D$36,0),"")</f>
        <v>-7</v>
      </c>
      <c r="B164" s="1">
        <f>IFERROR(ROUND(CAR0!D164*Data!$D$36,0),"")</f>
        <v>7</v>
      </c>
      <c r="C164" s="1">
        <f>IFERROR(ROUND(CAR0!E164*Data!$D$36,0),"")</f>
        <v>-38</v>
      </c>
      <c r="D164" s="49" t="str">
        <f>IFERROR(IF(CAR0!A164="","","v " &amp;ROUND(A164*Data!$C$35,0) &amp; ".0 " &amp; ROUND(B164*Data!$C$35,0) &amp; ".0 " &amp; ROUND(C164*Data!$C$35,0) &amp; ".0"),"")</f>
        <v>v -23.0 23.0 -127.0</v>
      </c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5"/>
      <c r="S164" s="85"/>
      <c r="T164" s="85"/>
      <c r="U164" s="85"/>
      <c r="V164" s="85"/>
      <c r="W164" s="85"/>
      <c r="X164" s="85"/>
      <c r="Y164" s="85"/>
      <c r="Z164" s="85"/>
      <c r="AA164" s="85"/>
      <c r="AB164" s="85"/>
      <c r="AC164" s="85"/>
    </row>
    <row r="165" spans="1:29" x14ac:dyDescent="0.25">
      <c r="A165" s="1">
        <f>IFERROR(ROUND(CAR0!C165*Data!$D$36,0),"")</f>
        <v>7</v>
      </c>
      <c r="B165" s="1">
        <f>IFERROR(ROUND(CAR0!D165*Data!$D$36,0),"")</f>
        <v>7</v>
      </c>
      <c r="C165" s="1">
        <f>IFERROR(ROUND(CAR0!E165*Data!$D$36,0),"")</f>
        <v>-38</v>
      </c>
      <c r="D165" s="49" t="str">
        <f>IFERROR(IF(CAR0!A165="","","v " &amp;ROUND(A165*Data!$C$35,0) &amp; ".0 " &amp; ROUND(B165*Data!$C$35,0) &amp; ".0 " &amp; ROUND(C165*Data!$C$35,0) &amp; ".0"),"")</f>
        <v>v 23.0 23.0 -127.0</v>
      </c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5"/>
      <c r="S165" s="85"/>
      <c r="T165" s="85"/>
      <c r="U165" s="85"/>
      <c r="V165" s="85"/>
      <c r="W165" s="85"/>
      <c r="X165" s="85"/>
      <c r="Y165" s="85"/>
      <c r="Z165" s="85"/>
      <c r="AA165" s="85"/>
      <c r="AB165" s="85"/>
      <c r="AC165" s="85"/>
    </row>
    <row r="166" spans="1:29" x14ac:dyDescent="0.25">
      <c r="A166" s="1">
        <f>IFERROR(ROUND(CAR0!C166*Data!$D$36,0),"")</f>
        <v>2</v>
      </c>
      <c r="B166" s="1">
        <f>IFERROR(ROUND(CAR0!D166*Data!$D$36,0),"")</f>
        <v>8</v>
      </c>
      <c r="C166" s="1">
        <f>IFERROR(ROUND(CAR0!E166*Data!$D$36,0),"")</f>
        <v>32</v>
      </c>
      <c r="D166" s="49" t="str">
        <f>IFERROR(IF(CAR0!A166="","","v " &amp;ROUND(A166*Data!$C$35,0) &amp; ".0 " &amp; ROUND(B166*Data!$C$35,0) &amp; ".0 " &amp; ROUND(C166*Data!$C$35,0) &amp; ".0"),"")</f>
        <v>v 7.0 27.0 107.0</v>
      </c>
      <c r="E166" s="85"/>
      <c r="F166" s="85"/>
      <c r="G166" s="85"/>
      <c r="H166" s="85"/>
      <c r="I166" s="85"/>
      <c r="J166" s="85"/>
      <c r="K166" s="85"/>
      <c r="L166" s="85"/>
      <c r="M166" s="85"/>
      <c r="N166" s="85"/>
      <c r="O166" s="85"/>
      <c r="P166" s="85"/>
      <c r="Q166" s="85"/>
      <c r="R166" s="85"/>
      <c r="S166" s="85"/>
      <c r="T166" s="85"/>
      <c r="U166" s="85"/>
      <c r="V166" s="85"/>
      <c r="W166" s="85"/>
      <c r="X166" s="85"/>
      <c r="Y166" s="85"/>
      <c r="Z166" s="85"/>
      <c r="AA166" s="85"/>
      <c r="AB166" s="85"/>
      <c r="AC166" s="85"/>
    </row>
    <row r="167" spans="1:29" x14ac:dyDescent="0.25">
      <c r="A167" s="1">
        <f>IFERROR(ROUND(CAR0!C167*Data!$D$36,0),"")</f>
        <v>2</v>
      </c>
      <c r="B167" s="1">
        <f>IFERROR(ROUND(CAR0!D167*Data!$D$36,0),"")</f>
        <v>8</v>
      </c>
      <c r="C167" s="1">
        <f>IFERROR(ROUND(CAR0!E167*Data!$D$36,0),"")</f>
        <v>31</v>
      </c>
      <c r="D167" s="49" t="str">
        <f>IFERROR(IF(CAR0!A167="","","v " &amp;ROUND(A167*Data!$C$35,0) &amp; ".0 " &amp; ROUND(B167*Data!$C$35,0) &amp; ".0 " &amp; ROUND(C167*Data!$C$35,0) &amp; ".0"),"")</f>
        <v>v 7.0 27.0 104.0</v>
      </c>
      <c r="E167" s="85"/>
      <c r="F167" s="85"/>
      <c r="G167" s="85"/>
      <c r="H167" s="85"/>
      <c r="I167" s="85"/>
      <c r="J167" s="85"/>
      <c r="K167" s="85"/>
      <c r="L167" s="85"/>
      <c r="M167" s="85"/>
      <c r="N167" s="85"/>
      <c r="O167" s="85"/>
      <c r="P167" s="85"/>
      <c r="Q167" s="85"/>
      <c r="R167" s="85"/>
      <c r="S167" s="85"/>
      <c r="T167" s="85"/>
      <c r="U167" s="85"/>
      <c r="V167" s="85"/>
      <c r="W167" s="85"/>
      <c r="X167" s="85"/>
      <c r="Y167" s="85"/>
      <c r="Z167" s="85"/>
      <c r="AA167" s="85"/>
      <c r="AB167" s="85"/>
      <c r="AC167" s="85"/>
    </row>
    <row r="168" spans="1:29" x14ac:dyDescent="0.25">
      <c r="A168" s="1">
        <f>IFERROR(ROUND(CAR0!C168*Data!$D$36,0),"")</f>
        <v>-2</v>
      </c>
      <c r="B168" s="1">
        <f>IFERROR(ROUND(CAR0!D168*Data!$D$36,0),"")</f>
        <v>8</v>
      </c>
      <c r="C168" s="1">
        <f>IFERROR(ROUND(CAR0!E168*Data!$D$36,0),"")</f>
        <v>31</v>
      </c>
      <c r="D168" s="49" t="str">
        <f>IFERROR(IF(CAR0!A168="","","v " &amp;ROUND(A168*Data!$C$35,0) &amp; ".0 " &amp; ROUND(B168*Data!$C$35,0) &amp; ".0 " &amp; ROUND(C168*Data!$C$35,0) &amp; ".0"),"")</f>
        <v>v -7.0 27.0 104.0</v>
      </c>
      <c r="E168" s="85" t="str">
        <f>IFERROR(IF(CAR0!A168="","","v " &amp;ROUND(A168*Data!$C$35,0) &amp; ".0 " &amp; ROUND(B168*Data!$C$35,0) &amp; ".0 " &amp; ROUND(C168*Data!$C$35,0) &amp; ".0"),"")</f>
        <v>v -7.0 27.0 104.0</v>
      </c>
      <c r="F168" s="85"/>
      <c r="G168" s="85"/>
      <c r="H168" s="85"/>
      <c r="I168" s="85"/>
      <c r="J168" s="85"/>
      <c r="K168" s="85"/>
      <c r="L168" s="85"/>
      <c r="M168" s="85"/>
      <c r="N168" s="85"/>
      <c r="O168" s="85"/>
      <c r="P168" s="85"/>
      <c r="Q168" s="85"/>
      <c r="R168" s="85"/>
      <c r="S168" s="85"/>
      <c r="T168" s="85"/>
      <c r="U168" s="85"/>
      <c r="V168" s="85"/>
      <c r="W168" s="85"/>
      <c r="X168" s="85"/>
      <c r="Y168" s="85"/>
      <c r="Z168" s="85"/>
      <c r="AA168" s="85"/>
      <c r="AB168" s="85"/>
      <c r="AC168" s="85"/>
    </row>
    <row r="169" spans="1:29" x14ac:dyDescent="0.25">
      <c r="A169" s="1">
        <f>IFERROR(ROUND(CAR0!C169*Data!$D$36,0),"")</f>
        <v>-2</v>
      </c>
      <c r="B169" s="1">
        <f>IFERROR(ROUND(CAR0!D169*Data!$D$36,0),"")</f>
        <v>8</v>
      </c>
      <c r="C169" s="1">
        <f>IFERROR(ROUND(CAR0!E169*Data!$D$36,0),"")</f>
        <v>32</v>
      </c>
      <c r="D169" s="49" t="str">
        <f>IFERROR(IF(CAR0!A169="","","v " &amp;ROUND(A169*Data!$C$35,0) &amp; ".0 " &amp; ROUND(B169*Data!$C$35,0) &amp; ".0 " &amp; ROUND(C169*Data!$C$35,0) &amp; ".0"),"")</f>
        <v>v -7.0 27.0 107.0</v>
      </c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85"/>
      <c r="Q169" s="85"/>
      <c r="R169" s="85"/>
      <c r="S169" s="85"/>
      <c r="T169" s="85"/>
      <c r="U169" s="85"/>
      <c r="V169" s="85"/>
      <c r="W169" s="85"/>
      <c r="X169" s="85"/>
      <c r="Y169" s="85"/>
      <c r="Z169" s="85"/>
      <c r="AA169" s="85"/>
      <c r="AB169" s="85"/>
      <c r="AC169" s="85"/>
    </row>
    <row r="170" spans="1:29" x14ac:dyDescent="0.25">
      <c r="A170" s="1">
        <f>IFERROR(ROUND(CAR0!C170*Data!$D$36,0),"")</f>
        <v>0</v>
      </c>
      <c r="B170" s="1">
        <f>IFERROR(ROUND(CAR0!D170*Data!$D$36,0),"")</f>
        <v>8</v>
      </c>
      <c r="C170" s="1">
        <f>IFERROR(ROUND(CAR0!E170*Data!$D$36,0),"")</f>
        <v>32</v>
      </c>
      <c r="D170" s="49" t="str">
        <f>IFERROR(IF(CAR0!A170="","","v " &amp;ROUND(A170*Data!$C$35,0) &amp; ".0 " &amp; ROUND(B170*Data!$C$35,0) &amp; ".0 " &amp; ROUND(C170*Data!$C$35,0) &amp; ".0"),"")</f>
        <v>v 0.0 27.0 107.0</v>
      </c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5"/>
      <c r="S170" s="85"/>
      <c r="T170" s="85"/>
      <c r="U170" s="85"/>
      <c r="V170" s="85"/>
      <c r="W170" s="85"/>
      <c r="X170" s="85"/>
      <c r="Y170" s="85"/>
      <c r="Z170" s="85"/>
      <c r="AA170" s="85"/>
      <c r="AB170" s="85"/>
      <c r="AC170" s="85"/>
    </row>
    <row r="171" spans="1:29" x14ac:dyDescent="0.25">
      <c r="A171" s="1">
        <f>IFERROR(ROUND(CAR0!C171*Data!$D$36,0),"")</f>
        <v>0</v>
      </c>
      <c r="B171" s="1">
        <f>IFERROR(ROUND(CAR0!D171*Data!$D$36,0),"")</f>
        <v>10</v>
      </c>
      <c r="C171" s="1">
        <f>IFERROR(ROUND(CAR0!E171*Data!$D$36,0),"")</f>
        <v>27</v>
      </c>
      <c r="D171" s="49" t="str">
        <f>IFERROR(IF(CAR0!A171="","","v " &amp;ROUND(A171*Data!$C$35,0) &amp; ".0 " &amp; ROUND(B171*Data!$C$35,0) &amp; ".0 " &amp; ROUND(C171*Data!$C$35,0) &amp; ".0"),"")</f>
        <v>v 0.0 34.0 90.0</v>
      </c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5"/>
      <c r="S171" s="85"/>
      <c r="T171" s="85"/>
      <c r="U171" s="85"/>
      <c r="V171" s="85"/>
      <c r="W171" s="85"/>
      <c r="X171" s="85"/>
      <c r="Y171" s="85"/>
      <c r="Z171" s="85"/>
      <c r="AA171" s="85"/>
      <c r="AB171" s="85"/>
      <c r="AC171" s="85"/>
    </row>
    <row r="172" spans="1:29" x14ac:dyDescent="0.25">
      <c r="A172" s="1">
        <f>IFERROR(ROUND(CAR0!C172*Data!$D$36,0),"")</f>
        <v>0</v>
      </c>
      <c r="B172" s="1">
        <f>IFERROR(ROUND(CAR0!D172*Data!$D$36,0),"")</f>
        <v>10</v>
      </c>
      <c r="C172" s="1">
        <f>IFERROR(ROUND(CAR0!E172*Data!$D$36,0),"")</f>
        <v>27</v>
      </c>
      <c r="D172" s="49" t="str">
        <f>IFERROR(IF(CAR0!A172="","","v " &amp;ROUND(A172*Data!$C$35,0) &amp; ".0 " &amp; ROUND(B172*Data!$C$35,0) &amp; ".0 " &amp; ROUND(C172*Data!$C$35,0) &amp; ".0"),"")</f>
        <v>v 0.0 34.0 90.0</v>
      </c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5"/>
      <c r="S172" s="85"/>
      <c r="T172" s="85"/>
      <c r="U172" s="85"/>
      <c r="V172" s="85"/>
      <c r="W172" s="85"/>
      <c r="X172" s="85"/>
      <c r="Y172" s="85"/>
      <c r="Z172" s="85"/>
      <c r="AA172" s="85"/>
      <c r="AB172" s="85"/>
      <c r="AC172" s="85"/>
    </row>
    <row r="173" spans="1:29" x14ac:dyDescent="0.25">
      <c r="A173" s="1">
        <f>IFERROR(ROUND(CAR0!C173*Data!$D$36,0),"")</f>
        <v>0</v>
      </c>
      <c r="B173" s="1">
        <f>IFERROR(ROUND(CAR0!D173*Data!$D$36,0),"")</f>
        <v>8</v>
      </c>
      <c r="C173" s="1">
        <f>IFERROR(ROUND(CAR0!E173*Data!$D$36,0),"")</f>
        <v>32</v>
      </c>
      <c r="D173" s="49" t="str">
        <f>IFERROR(IF(CAR0!A173="","","v " &amp;ROUND(A173*Data!$C$35,0) &amp; ".0 " &amp; ROUND(B173*Data!$C$35,0) &amp; ".0 " &amp; ROUND(C173*Data!$C$35,0) &amp; ".0"),"")</f>
        <v>v 0.0 27.0 107.0</v>
      </c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5"/>
      <c r="S173" s="85"/>
      <c r="T173" s="85"/>
      <c r="U173" s="85"/>
      <c r="V173" s="85"/>
      <c r="W173" s="85"/>
      <c r="X173" s="85"/>
      <c r="Y173" s="85"/>
      <c r="Z173" s="85"/>
      <c r="AA173" s="85"/>
      <c r="AB173" s="85"/>
      <c r="AC173" s="85"/>
    </row>
    <row r="174" spans="1:29" x14ac:dyDescent="0.25">
      <c r="A174" s="1">
        <f>IFERROR(ROUND(CAR0!C174*Data!$D$36,0),"")</f>
        <v>1</v>
      </c>
      <c r="B174" s="1">
        <f>IFERROR(ROUND(CAR0!D174*Data!$D$36,0),"")</f>
        <v>10</v>
      </c>
      <c r="C174" s="1">
        <f>IFERROR(ROUND(CAR0!E174*Data!$D$36,0),"")</f>
        <v>28</v>
      </c>
      <c r="D174" s="49" t="str">
        <f>IFERROR(IF(CAR0!A174="","","v " &amp;ROUND(A174*Data!$C$35,0) &amp; ".0 " &amp; ROUND(B174*Data!$C$35,0) &amp; ".0 " &amp; ROUND(C174*Data!$C$35,0) &amp; ".0"),"")</f>
        <v>v 3.0 34.0 94.0</v>
      </c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5"/>
      <c r="S174" s="85"/>
      <c r="T174" s="85"/>
      <c r="U174" s="85"/>
      <c r="V174" s="85"/>
      <c r="W174" s="85"/>
      <c r="X174" s="85"/>
      <c r="Y174" s="85"/>
      <c r="Z174" s="85"/>
      <c r="AA174" s="85"/>
      <c r="AB174" s="85"/>
      <c r="AC174" s="85"/>
    </row>
    <row r="175" spans="1:29" x14ac:dyDescent="0.25">
      <c r="A175" s="1">
        <f>IFERROR(ROUND(CAR0!C175*Data!$D$36,0),"")</f>
        <v>0</v>
      </c>
      <c r="B175" s="1">
        <f>IFERROR(ROUND(CAR0!D175*Data!$D$36,0),"")</f>
        <v>10</v>
      </c>
      <c r="C175" s="1">
        <f>IFERROR(ROUND(CAR0!E175*Data!$D$36,0),"")</f>
        <v>28</v>
      </c>
      <c r="D175" s="49" t="str">
        <f>IFERROR(IF(CAR0!A175="","","v " &amp;ROUND(A175*Data!$C$35,0) &amp; ".0 " &amp; ROUND(B175*Data!$C$35,0) &amp; ".0 " &amp; ROUND(C175*Data!$C$35,0) &amp; ".0"),"")</f>
        <v>v 0.0 34.0 94.0</v>
      </c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5"/>
      <c r="S175" s="85"/>
      <c r="T175" s="85"/>
      <c r="U175" s="85"/>
      <c r="V175" s="85"/>
      <c r="W175" s="85"/>
      <c r="X175" s="85"/>
      <c r="Y175" s="85"/>
      <c r="Z175" s="85"/>
      <c r="AA175" s="85"/>
      <c r="AB175" s="85"/>
      <c r="AC175" s="85"/>
    </row>
    <row r="176" spans="1:29" x14ac:dyDescent="0.25">
      <c r="A176" s="1" t="str">
        <f>IFERROR(ROUND(CAR0!C176*Data!$D$36,0),"")</f>
        <v/>
      </c>
      <c r="B176" s="1" t="str">
        <f>IFERROR(ROUND(CAR0!D176*Data!$D$36,0),"")</f>
        <v/>
      </c>
      <c r="C176" s="1" t="str">
        <f>IFERROR(ROUND(CAR0!E176*Data!$D$36,0),"")</f>
        <v/>
      </c>
      <c r="D176" s="49" t="str">
        <f>IFERROR(IF(CAR0!A176="","","v " &amp;ROUND(A176*Data!$C$35,0) &amp; ".0 " &amp; ROUND(B176*Data!$C$35,0) &amp; ".0 " &amp; ROUND(C176*Data!$C$35,0) &amp; ".0"),"")</f>
        <v/>
      </c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  <c r="Y176" s="85"/>
      <c r="Z176" s="85"/>
      <c r="AA176" s="85"/>
      <c r="AB176" s="85"/>
      <c r="AC176" s="85"/>
    </row>
    <row r="177" spans="1:29" x14ac:dyDescent="0.25">
      <c r="A177" s="1" t="str">
        <f>IFERROR(ROUND(CAR0!C177*Data!$D$36,0),"")</f>
        <v/>
      </c>
      <c r="B177" s="1" t="str">
        <f>IFERROR(ROUND(CAR0!D177*Data!$D$36,0),"")</f>
        <v/>
      </c>
      <c r="C177" s="1" t="str">
        <f>IFERROR(ROUND(CAR0!E177*Data!$D$36,0),"")</f>
        <v/>
      </c>
      <c r="D177" s="49" t="str">
        <f>IFERROR(IF(CAR0!A177="","","v " &amp;ROUND(A177*Data!$C$35,0) &amp; ".0 " &amp; ROUND(B177*Data!$C$35,0) &amp; ".0 " &amp; ROUND(C177*Data!$C$35,0) &amp; ".0"),"")</f>
        <v/>
      </c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  <c r="Y177" s="85"/>
      <c r="Z177" s="85"/>
      <c r="AA177" s="85"/>
      <c r="AB177" s="85"/>
      <c r="AC177" s="85"/>
    </row>
    <row r="178" spans="1:29" x14ac:dyDescent="0.25">
      <c r="A178" s="1" t="str">
        <f>IFERROR(ROUND(CAR0!C178*Data!$D$36,0),"")</f>
        <v/>
      </c>
      <c r="B178" s="1" t="str">
        <f>IFERROR(ROUND(CAR0!D178*Data!$D$36,0),"")</f>
        <v/>
      </c>
      <c r="C178" s="1" t="str">
        <f>IFERROR(ROUND(CAR0!E178*Data!$D$36,0),"")</f>
        <v/>
      </c>
      <c r="D178" s="49" t="str">
        <f>IFERROR(IF(CAR0!A178="","","v " &amp;ROUND(A178*Data!$C$35,0) &amp; ".0 " &amp; ROUND(B178*Data!$C$35,0) &amp; ".0 " &amp; ROUND(C178*Data!$C$35,0) &amp; ".0"),"")</f>
        <v/>
      </c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  <c r="Y178" s="85"/>
      <c r="Z178" s="85"/>
      <c r="AA178" s="85"/>
      <c r="AB178" s="85"/>
      <c r="AC178" s="85"/>
    </row>
    <row r="179" spans="1:29" x14ac:dyDescent="0.25">
      <c r="A179" s="1" t="str">
        <f>IFERROR(ROUND(CAR0!C179*Data!$D$36,0),"")</f>
        <v/>
      </c>
      <c r="B179" s="1" t="str">
        <f>IFERROR(ROUND(CAR0!D179*Data!$D$36,0),"")</f>
        <v/>
      </c>
      <c r="C179" s="1" t="str">
        <f>IFERROR(ROUND(CAR0!E179*Data!$D$36,0),"")</f>
        <v/>
      </c>
      <c r="D179" s="49" t="str">
        <f>IFERROR(IF(CAR0!A179="","","v " &amp;ROUND(A179*Data!$C$35,0) &amp; ".0 " &amp; ROUND(B179*Data!$C$35,0) &amp; ".0 " &amp; ROUND(C179*Data!$C$35,0) &amp; ".0"),"")</f>
        <v/>
      </c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  <c r="Y179" s="85"/>
      <c r="Z179" s="85"/>
      <c r="AA179" s="85"/>
      <c r="AB179" s="85"/>
      <c r="AC179" s="85"/>
    </row>
    <row r="180" spans="1:29" x14ac:dyDescent="0.25">
      <c r="A180" s="1" t="str">
        <f>IFERROR(ROUND(CAR0!C180*Data!$D$36,0),"")</f>
        <v/>
      </c>
      <c r="B180" s="1" t="str">
        <f>IFERROR(ROUND(CAR0!D180*Data!$D$36,0),"")</f>
        <v/>
      </c>
      <c r="C180" s="1" t="str">
        <f>IFERROR(ROUND(CAR0!E180*Data!$D$36,0),"")</f>
        <v/>
      </c>
      <c r="D180" s="49" t="str">
        <f>IFERROR(IF(CAR0!A180="","","v " &amp;ROUND(A180*Data!$C$35,0) &amp; ".0 " &amp; ROUND(B180*Data!$C$35,0) &amp; ".0 " &amp; ROUND(C180*Data!$C$35,0) &amp; ".0"),"")</f>
        <v/>
      </c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5"/>
      <c r="S180" s="85"/>
      <c r="T180" s="85"/>
      <c r="U180" s="85"/>
      <c r="V180" s="85"/>
      <c r="W180" s="85"/>
      <c r="X180" s="85"/>
      <c r="Y180" s="85"/>
      <c r="Z180" s="85"/>
      <c r="AA180" s="85"/>
      <c r="AB180" s="85"/>
      <c r="AC180" s="85"/>
    </row>
    <row r="181" spans="1:29" x14ac:dyDescent="0.25">
      <c r="A181" s="1" t="str">
        <f>IFERROR(ROUND(CAR0!C181*Data!$D$36,0),"")</f>
        <v/>
      </c>
      <c r="B181" s="1" t="str">
        <f>IFERROR(ROUND(CAR0!D181*Data!$D$36,0),"")</f>
        <v/>
      </c>
      <c r="C181" s="1" t="str">
        <f>IFERROR(ROUND(CAR0!E181*Data!$D$36,0),"")</f>
        <v/>
      </c>
      <c r="D181" s="49" t="str">
        <f>IFERROR(IF(CAR0!A181="","","v " &amp;ROUND(A181*Data!$C$35,0) &amp; ".0 " &amp; ROUND(B181*Data!$C$35,0) &amp; ".0 " &amp; ROUND(C181*Data!$C$35,0) &amp; ".0"),"")</f>
        <v/>
      </c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5"/>
      <c r="S181" s="85"/>
      <c r="T181" s="85"/>
      <c r="U181" s="85"/>
      <c r="V181" s="85"/>
      <c r="W181" s="85"/>
      <c r="X181" s="85"/>
      <c r="Y181" s="85"/>
      <c r="Z181" s="85"/>
      <c r="AA181" s="85"/>
      <c r="AB181" s="85"/>
      <c r="AC181" s="85"/>
    </row>
    <row r="182" spans="1:29" x14ac:dyDescent="0.25">
      <c r="A182" s="1" t="str">
        <f>IFERROR(ROUND(CAR0!C182*Data!$D$36,0),"")</f>
        <v/>
      </c>
      <c r="B182" s="1" t="str">
        <f>IFERROR(ROUND(CAR0!D182*Data!$D$36,0),"")</f>
        <v/>
      </c>
      <c r="C182" s="1" t="str">
        <f>IFERROR(ROUND(CAR0!E182*Data!$D$36,0),"")</f>
        <v/>
      </c>
      <c r="D182" s="49" t="str">
        <f>IFERROR(IF(CAR0!A182="","","v " &amp;ROUND(A182*Data!$C$35,0) &amp; ".0 " &amp; ROUND(B182*Data!$C$35,0) &amp; ".0 " &amp; ROUND(C182*Data!$C$35,0) &amp; ".0"),"")</f>
        <v/>
      </c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5"/>
      <c r="S182" s="85"/>
      <c r="T182" s="85"/>
      <c r="U182" s="85"/>
      <c r="V182" s="85"/>
      <c r="W182" s="85"/>
      <c r="X182" s="85"/>
      <c r="Y182" s="85"/>
      <c r="Z182" s="85"/>
      <c r="AA182" s="85"/>
      <c r="AB182" s="85"/>
      <c r="AC182" s="85"/>
    </row>
    <row r="183" spans="1:29" x14ac:dyDescent="0.25">
      <c r="A183" s="1" t="str">
        <f>IFERROR(ROUND(CAR0!C183*Data!$D$36,0),"")</f>
        <v/>
      </c>
      <c r="B183" s="1" t="str">
        <f>IFERROR(ROUND(CAR0!D183*Data!$D$36,0),"")</f>
        <v/>
      </c>
      <c r="C183" s="1" t="str">
        <f>IFERROR(ROUND(CAR0!E183*Data!$D$36,0),"")</f>
        <v/>
      </c>
      <c r="D183" s="49" t="str">
        <f>IFERROR(IF(CAR0!A183="","","v " &amp;ROUND(A183*Data!$C$35,0) &amp; ".0 " &amp; ROUND(B183*Data!$C$35,0) &amp; ".0 " &amp; ROUND(C183*Data!$C$35,0) &amp; ".0"),"")</f>
        <v/>
      </c>
      <c r="E183" s="85"/>
      <c r="F183" s="85"/>
      <c r="G183" s="85"/>
      <c r="H183" s="85"/>
      <c r="I183" s="85"/>
      <c r="J183" s="85"/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5"/>
      <c r="Z183" s="85"/>
      <c r="AA183" s="85"/>
      <c r="AB183" s="85"/>
      <c r="AC183" s="85"/>
    </row>
    <row r="184" spans="1:29" x14ac:dyDescent="0.25">
      <c r="A184" s="1" t="str">
        <f>IFERROR(ROUND(CAR0!C184*Data!$D$36,0),"")</f>
        <v/>
      </c>
      <c r="B184" s="1" t="str">
        <f>IFERROR(ROUND(CAR0!D184*Data!$D$36,0),"")</f>
        <v/>
      </c>
      <c r="C184" s="1" t="str">
        <f>IFERROR(ROUND(CAR0!E184*Data!$D$36,0),"")</f>
        <v/>
      </c>
      <c r="D184" s="49" t="str">
        <f>IFERROR(IF(CAR0!A184="","","v " &amp;ROUND(A184*Data!$C$35,0) &amp; ".0 " &amp; ROUND(B184*Data!$C$35,0) &amp; ".0 " &amp; ROUND(C184*Data!$C$35,0) &amp; ".0"),"")</f>
        <v/>
      </c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5"/>
      <c r="S184" s="85"/>
      <c r="T184" s="85"/>
      <c r="U184" s="85"/>
      <c r="V184" s="85"/>
      <c r="W184" s="85"/>
      <c r="X184" s="85"/>
      <c r="Y184" s="85"/>
      <c r="Z184" s="85"/>
      <c r="AA184" s="85"/>
      <c r="AB184" s="85"/>
      <c r="AC184" s="85"/>
    </row>
    <row r="185" spans="1:29" x14ac:dyDescent="0.25">
      <c r="A185" s="1" t="str">
        <f>IFERROR(ROUND(CAR0!C185*Data!$D$36,0),"")</f>
        <v/>
      </c>
      <c r="B185" s="1" t="str">
        <f>IFERROR(ROUND(CAR0!D185*Data!$D$36,0),"")</f>
        <v/>
      </c>
      <c r="C185" s="1" t="str">
        <f>IFERROR(ROUND(CAR0!E185*Data!$D$36,0),"")</f>
        <v/>
      </c>
      <c r="D185" s="49" t="str">
        <f>IFERROR(IF(CAR0!A185="","","v " &amp;ROUND(A185*Data!$C$35,0) &amp; ".0 " &amp; ROUND(B185*Data!$C$35,0) &amp; ".0 " &amp; ROUND(C185*Data!$C$35,0) &amp; ".0"),"")</f>
        <v/>
      </c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5"/>
      <c r="S185" s="85"/>
      <c r="T185" s="85"/>
      <c r="U185" s="85"/>
      <c r="V185" s="85"/>
      <c r="W185" s="85"/>
      <c r="X185" s="85"/>
      <c r="Y185" s="85"/>
      <c r="Z185" s="85"/>
      <c r="AA185" s="85"/>
      <c r="AB185" s="85"/>
      <c r="AC185" s="85"/>
    </row>
    <row r="186" spans="1:29" x14ac:dyDescent="0.25">
      <c r="A186" s="1" t="str">
        <f>IFERROR(ROUND(CAR0!C186*Data!$D$36,0),"")</f>
        <v/>
      </c>
      <c r="B186" s="1" t="str">
        <f>IFERROR(ROUND(CAR0!D186*Data!$D$36,0),"")</f>
        <v/>
      </c>
      <c r="C186" s="1" t="str">
        <f>IFERROR(ROUND(CAR0!E186*Data!$D$36,0),"")</f>
        <v/>
      </c>
      <c r="D186" s="49" t="str">
        <f>IFERROR(IF(CAR0!A186="","","v " &amp;ROUND(A186*Data!$C$35,0) &amp; ".0 " &amp; ROUND(B186*Data!$C$35,0) &amp; ".0 " &amp; ROUND(C186*Data!$C$35,0) &amp; ".0"),"")</f>
        <v/>
      </c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5"/>
      <c r="S186" s="85"/>
      <c r="T186" s="85"/>
      <c r="U186" s="85"/>
      <c r="V186" s="85"/>
      <c r="W186" s="85"/>
      <c r="X186" s="85"/>
      <c r="Y186" s="85"/>
      <c r="Z186" s="85"/>
      <c r="AA186" s="85"/>
      <c r="AB186" s="85"/>
      <c r="AC186" s="85"/>
    </row>
    <row r="187" spans="1:29" x14ac:dyDescent="0.25">
      <c r="A187" s="1" t="str">
        <f>IFERROR(ROUND(CAR0!C187*Data!$D$36,0),"")</f>
        <v/>
      </c>
      <c r="B187" s="1" t="str">
        <f>IFERROR(ROUND(CAR0!D187*Data!$D$36,0),"")</f>
        <v/>
      </c>
      <c r="C187" s="1" t="str">
        <f>IFERROR(ROUND(CAR0!E187*Data!$D$36,0),"")</f>
        <v/>
      </c>
      <c r="D187" s="49" t="str">
        <f>IFERROR(IF(CAR0!A187="","","v " &amp;ROUND(A187*Data!$C$35,0) &amp; ".0 " &amp; ROUND(B187*Data!$C$35,0) &amp; ".0 " &amp; ROUND(C187*Data!$C$35,0) &amp; ".0"),"")</f>
        <v/>
      </c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5"/>
      <c r="S187" s="85"/>
      <c r="T187" s="85"/>
      <c r="U187" s="85"/>
      <c r="V187" s="85"/>
      <c r="W187" s="85"/>
      <c r="X187" s="85"/>
      <c r="Y187" s="85"/>
      <c r="Z187" s="85"/>
      <c r="AA187" s="85"/>
      <c r="AB187" s="85"/>
      <c r="AC187" s="85"/>
    </row>
    <row r="188" spans="1:29" x14ac:dyDescent="0.25">
      <c r="A188" s="1" t="str">
        <f>IFERROR(ROUND(CAR0!C188*Data!$D$36,0),"")</f>
        <v/>
      </c>
      <c r="B188" s="1" t="str">
        <f>IFERROR(ROUND(CAR0!D188*Data!$D$36,0),"")</f>
        <v/>
      </c>
      <c r="C188" s="1" t="str">
        <f>IFERROR(ROUND(CAR0!E188*Data!$D$36,0),"")</f>
        <v/>
      </c>
      <c r="D188" s="49" t="str">
        <f>IFERROR(IF(CAR0!A188="","","v " &amp;ROUND(A188*Data!$C$35,0) &amp; ".0 " &amp; ROUND(B188*Data!$C$35,0) &amp; ".0 " &amp; ROUND(C188*Data!$C$35,0) &amp; ".0"),"")</f>
        <v/>
      </c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5"/>
      <c r="S188" s="85"/>
      <c r="T188" s="85"/>
      <c r="U188" s="85"/>
      <c r="V188" s="85"/>
      <c r="W188" s="85"/>
      <c r="X188" s="85"/>
      <c r="Y188" s="85"/>
      <c r="Z188" s="85"/>
      <c r="AA188" s="85"/>
      <c r="AB188" s="85"/>
      <c r="AC188" s="85"/>
    </row>
    <row r="189" spans="1:29" x14ac:dyDescent="0.25">
      <c r="A189" s="1" t="str">
        <f>IFERROR(ROUND(CAR0!C189*Data!$D$36,0),"")</f>
        <v/>
      </c>
      <c r="B189" s="1" t="str">
        <f>IFERROR(ROUND(CAR0!D189*Data!$D$36,0),"")</f>
        <v/>
      </c>
      <c r="C189" s="1" t="str">
        <f>IFERROR(ROUND(CAR0!E189*Data!$D$36,0),"")</f>
        <v/>
      </c>
      <c r="D189" s="49" t="str">
        <f>IFERROR(IF(CAR0!A189="","","v " &amp;ROUND(A189*Data!$C$35,0) &amp; ".0 " &amp; ROUND(B189*Data!$C$35,0) &amp; ".0 " &amp; ROUND(C189*Data!$C$35,0) &amp; ".0"),"")</f>
        <v/>
      </c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5"/>
      <c r="S189" s="85"/>
      <c r="T189" s="85"/>
      <c r="U189" s="85"/>
      <c r="V189" s="85"/>
      <c r="W189" s="85"/>
      <c r="X189" s="85"/>
      <c r="Y189" s="85"/>
      <c r="Z189" s="85"/>
      <c r="AA189" s="85"/>
      <c r="AB189" s="85"/>
      <c r="AC189" s="85"/>
    </row>
    <row r="190" spans="1:29" x14ac:dyDescent="0.25">
      <c r="A190" s="1" t="str">
        <f>IFERROR(ROUND(CAR0!C190*Data!$D$36,0),"")</f>
        <v/>
      </c>
      <c r="B190" s="1" t="str">
        <f>IFERROR(ROUND(CAR0!D190*Data!$D$36,0),"")</f>
        <v/>
      </c>
      <c r="C190" s="1" t="str">
        <f>IFERROR(ROUND(CAR0!E190*Data!$D$36,0),"")</f>
        <v/>
      </c>
      <c r="D190" s="49" t="str">
        <f>IFERROR(IF(CAR0!A190="","","v " &amp;ROUND(A190*Data!$C$35,0) &amp; ".0 " &amp; ROUND(B190*Data!$C$35,0) &amp; ".0 " &amp; ROUND(C190*Data!$C$35,0) &amp; ".0"),"")</f>
        <v/>
      </c>
      <c r="E190" s="85"/>
      <c r="F190" s="85"/>
      <c r="G190" s="85"/>
      <c r="H190" s="85"/>
      <c r="I190" s="85"/>
      <c r="J190" s="85"/>
      <c r="K190" s="85"/>
      <c r="L190" s="85"/>
      <c r="M190" s="85"/>
      <c r="N190" s="85"/>
      <c r="O190" s="85"/>
      <c r="P190" s="85"/>
      <c r="Q190" s="85"/>
      <c r="R190" s="85"/>
      <c r="S190" s="85"/>
      <c r="T190" s="85"/>
      <c r="U190" s="85"/>
      <c r="V190" s="85"/>
      <c r="W190" s="85"/>
      <c r="X190" s="85"/>
      <c r="Y190" s="85"/>
      <c r="Z190" s="85"/>
      <c r="AA190" s="85"/>
      <c r="AB190" s="85"/>
      <c r="AC190" s="85"/>
    </row>
    <row r="191" spans="1:29" x14ac:dyDescent="0.25">
      <c r="A191" s="1" t="str">
        <f>IFERROR(ROUND(CAR0!C191*Data!$D$36,0),"")</f>
        <v/>
      </c>
      <c r="B191" s="1" t="str">
        <f>IFERROR(ROUND(CAR0!D191*Data!$D$36,0),"")</f>
        <v/>
      </c>
      <c r="C191" s="1" t="str">
        <f>IFERROR(ROUND(CAR0!E191*Data!$D$36,0),"")</f>
        <v/>
      </c>
      <c r="D191" s="49" t="str">
        <f>IFERROR(IF(CAR0!A191="","","v " &amp;ROUND(A191*Data!$C$35,0) &amp; ".0 " &amp; ROUND(B191*Data!$C$35,0) &amp; ".0 " &amp; ROUND(C191*Data!$C$35,0) &amp; ".0"),"")</f>
        <v/>
      </c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5"/>
      <c r="S191" s="85"/>
      <c r="T191" s="85"/>
      <c r="U191" s="85"/>
      <c r="V191" s="85"/>
      <c r="W191" s="85"/>
      <c r="X191" s="85"/>
      <c r="Y191" s="85"/>
      <c r="Z191" s="85"/>
      <c r="AA191" s="85"/>
      <c r="AB191" s="85"/>
      <c r="AC191" s="85"/>
    </row>
    <row r="192" spans="1:29" x14ac:dyDescent="0.25">
      <c r="A192" s="1" t="str">
        <f>IFERROR(ROUND(CAR0!C192*Data!$D$36,0),"")</f>
        <v/>
      </c>
      <c r="B192" s="1" t="str">
        <f>IFERROR(ROUND(CAR0!D192*Data!$D$36,0),"")</f>
        <v/>
      </c>
      <c r="C192" s="1" t="str">
        <f>IFERROR(ROUND(CAR0!E192*Data!$D$36,0),"")</f>
        <v/>
      </c>
      <c r="D192" s="49" t="str">
        <f>IFERROR(IF(CAR0!A192="","","v " &amp;ROUND(A192*Data!$C$35,0) &amp; ".0 " &amp; ROUND(B192*Data!$C$35,0) &amp; ".0 " &amp; ROUND(C192*Data!$C$35,0) &amp; ".0"),"")</f>
        <v/>
      </c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5"/>
      <c r="S192" s="85"/>
      <c r="T192" s="85"/>
      <c r="U192" s="85"/>
      <c r="V192" s="85"/>
      <c r="W192" s="85"/>
      <c r="X192" s="85"/>
      <c r="Y192" s="85"/>
      <c r="Z192" s="85"/>
      <c r="AA192" s="85"/>
      <c r="AB192" s="85"/>
      <c r="AC192" s="85"/>
    </row>
    <row r="193" spans="1:29" x14ac:dyDescent="0.25">
      <c r="A193" s="1" t="str">
        <f>IFERROR(ROUND(CAR0!C193*Data!$D$36,0),"")</f>
        <v/>
      </c>
      <c r="B193" s="1" t="str">
        <f>IFERROR(ROUND(CAR0!D193*Data!$D$36,0),"")</f>
        <v/>
      </c>
      <c r="C193" s="1" t="str">
        <f>IFERROR(ROUND(CAR0!E193*Data!$D$36,0),"")</f>
        <v/>
      </c>
      <c r="D193" s="49" t="str">
        <f>IFERROR(IF(CAR0!A193="","","v " &amp;ROUND(A193*Data!$C$35,0) &amp; ".0 " &amp; ROUND(B193*Data!$C$35,0) &amp; ".0 " &amp; ROUND(C193*Data!$C$35,0) &amp; ".0"),"")</f>
        <v/>
      </c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5"/>
      <c r="S193" s="85"/>
      <c r="T193" s="85"/>
      <c r="U193" s="85"/>
      <c r="V193" s="85"/>
      <c r="W193" s="85"/>
      <c r="X193" s="85"/>
      <c r="Y193" s="85"/>
      <c r="Z193" s="85"/>
      <c r="AA193" s="85"/>
      <c r="AB193" s="85"/>
      <c r="AC193" s="85"/>
    </row>
    <row r="194" spans="1:29" x14ac:dyDescent="0.25">
      <c r="A194" s="1" t="str">
        <f>IFERROR(ROUND(CAR0!C194*Data!$D$36,0),"")</f>
        <v/>
      </c>
      <c r="B194" s="1" t="str">
        <f>IFERROR(ROUND(CAR0!D194*Data!$D$36,0),"")</f>
        <v/>
      </c>
      <c r="C194" s="1" t="str">
        <f>IFERROR(ROUND(CAR0!E194*Data!$D$36,0),"")</f>
        <v/>
      </c>
      <c r="D194" s="49" t="str">
        <f>IFERROR(IF(CAR0!A194="","","v " &amp;ROUND(A194*Data!$C$35,0) &amp; ".0 " &amp; ROUND(B194*Data!$C$35,0) &amp; ".0 " &amp; ROUND(C194*Data!$C$35,0) &amp; ".0"),"")</f>
        <v/>
      </c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5"/>
      <c r="S194" s="85"/>
      <c r="T194" s="85"/>
      <c r="U194" s="85"/>
      <c r="V194" s="85"/>
      <c r="W194" s="85"/>
      <c r="X194" s="85"/>
      <c r="Y194" s="85"/>
      <c r="Z194" s="85"/>
      <c r="AA194" s="85"/>
      <c r="AB194" s="85"/>
      <c r="AC194" s="85"/>
    </row>
    <row r="195" spans="1:29" x14ac:dyDescent="0.25">
      <c r="A195" s="1" t="str">
        <f>IFERROR(ROUND(CAR0!C195*Data!$D$36,0),"")</f>
        <v/>
      </c>
      <c r="B195" s="1" t="str">
        <f>IFERROR(ROUND(CAR0!D195*Data!$D$36,0),"")</f>
        <v/>
      </c>
      <c r="C195" s="1" t="str">
        <f>IFERROR(ROUND(CAR0!E195*Data!$D$36,0),"")</f>
        <v/>
      </c>
      <c r="D195" s="49" t="str">
        <f>IFERROR(IF(CAR0!A195="","","v " &amp;ROUND(A195*Data!$C$35,0) &amp; ".0 " &amp; ROUND(B195*Data!$C$35,0) &amp; ".0 " &amp; ROUND(C195*Data!$C$35,0) &amp; ".0"),"")</f>
        <v/>
      </c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5"/>
      <c r="S195" s="85"/>
      <c r="T195" s="85"/>
      <c r="U195" s="85"/>
      <c r="V195" s="85"/>
      <c r="W195" s="85"/>
      <c r="X195" s="85"/>
      <c r="Y195" s="85"/>
      <c r="Z195" s="85"/>
      <c r="AA195" s="85"/>
      <c r="AB195" s="85"/>
      <c r="AC195" s="85"/>
    </row>
    <row r="196" spans="1:29" x14ac:dyDescent="0.25">
      <c r="A196" s="1" t="str">
        <f>IFERROR(ROUND(CAR0!C196*Data!$D$36,0),"")</f>
        <v/>
      </c>
      <c r="B196" s="1" t="str">
        <f>IFERROR(ROUND(CAR0!D196*Data!$D$36,0),"")</f>
        <v/>
      </c>
      <c r="C196" s="1" t="str">
        <f>IFERROR(ROUND(CAR0!E196*Data!$D$36,0),"")</f>
        <v/>
      </c>
      <c r="D196" s="49" t="str">
        <f>IFERROR(IF(CAR0!A196="","","v " &amp;ROUND(A196*Data!$C$35,0) &amp; ".0 " &amp; ROUND(B196*Data!$C$35,0) &amp; ".0 " &amp; ROUND(C196*Data!$C$35,0) &amp; ".0"),"")</f>
        <v/>
      </c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5"/>
      <c r="S196" s="85"/>
      <c r="T196" s="85"/>
      <c r="U196" s="85"/>
      <c r="V196" s="85"/>
      <c r="W196" s="85"/>
      <c r="X196" s="85"/>
      <c r="Y196" s="85"/>
      <c r="Z196" s="85"/>
      <c r="AA196" s="85"/>
      <c r="AB196" s="85"/>
      <c r="AC196" s="85"/>
    </row>
    <row r="197" spans="1:29" x14ac:dyDescent="0.25">
      <c r="A197" s="1" t="str">
        <f>IFERROR(ROUND(CAR0!C197*Data!$D$36,0),"")</f>
        <v/>
      </c>
      <c r="B197" s="1" t="str">
        <f>IFERROR(ROUND(CAR0!D197*Data!$D$36,0),"")</f>
        <v/>
      </c>
      <c r="C197" s="1" t="str">
        <f>IFERROR(ROUND(CAR0!E197*Data!$D$36,0),"")</f>
        <v/>
      </c>
      <c r="D197" s="49" t="str">
        <f>IFERROR(IF(CAR0!A197="","","v " &amp;ROUND(A197*Data!$C$35,0) &amp; ".0 " &amp; ROUND(B197*Data!$C$35,0) &amp; ".0 " &amp; ROUND(C197*Data!$C$35,0) &amp; ".0"),"")</f>
        <v/>
      </c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5"/>
      <c r="S197" s="85"/>
      <c r="T197" s="85"/>
      <c r="U197" s="85"/>
      <c r="V197" s="85"/>
      <c r="W197" s="85"/>
      <c r="X197" s="85"/>
      <c r="Y197" s="85"/>
      <c r="Z197" s="85"/>
      <c r="AA197" s="85"/>
      <c r="AB197" s="85"/>
      <c r="AC197" s="85"/>
    </row>
    <row r="198" spans="1:29" x14ac:dyDescent="0.25">
      <c r="A198" s="1" t="str">
        <f>IFERROR(ROUND(CAR0!C198*Data!$D$36,0),"")</f>
        <v/>
      </c>
      <c r="B198" s="1" t="str">
        <f>IFERROR(ROUND(CAR0!D198*Data!$D$36,0),"")</f>
        <v/>
      </c>
      <c r="C198" s="1" t="str">
        <f>IFERROR(ROUND(CAR0!E198*Data!$D$36,0),"")</f>
        <v/>
      </c>
      <c r="D198" s="49" t="str">
        <f>IFERROR(IF(CAR0!A198="","","v " &amp;ROUND(A198*Data!$C$35,0) &amp; ".0 " &amp; ROUND(B198*Data!$C$35,0) &amp; ".0 " &amp; ROUND(C198*Data!$C$35,0) &amp; ".0"),"")</f>
        <v/>
      </c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5"/>
      <c r="S198" s="85"/>
      <c r="T198" s="85"/>
      <c r="U198" s="85"/>
      <c r="V198" s="85"/>
      <c r="W198" s="85"/>
      <c r="X198" s="85"/>
      <c r="Y198" s="85"/>
      <c r="Z198" s="85"/>
      <c r="AA198" s="85"/>
      <c r="AB198" s="85"/>
      <c r="AC198" s="85"/>
    </row>
    <row r="199" spans="1:29" x14ac:dyDescent="0.25">
      <c r="A199" s="1" t="str">
        <f>IFERROR(ROUND(CAR0!C199*Data!$D$36,0),"")</f>
        <v/>
      </c>
      <c r="B199" s="1" t="str">
        <f>IFERROR(ROUND(CAR0!D199*Data!$D$36,0),"")</f>
        <v/>
      </c>
      <c r="C199" s="1" t="str">
        <f>IFERROR(ROUND(CAR0!E199*Data!$D$36,0),"")</f>
        <v/>
      </c>
      <c r="D199" s="49" t="str">
        <f>IFERROR(IF(CAR0!A199="","","v " &amp;ROUND(A199*Data!$C$35,0) &amp; ".0 " &amp; ROUND(B199*Data!$C$35,0) &amp; ".0 " &amp; ROUND(C199*Data!$C$35,0) &amp; ".0"),"")</f>
        <v/>
      </c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5"/>
      <c r="S199" s="85"/>
      <c r="T199" s="85"/>
      <c r="U199" s="85"/>
      <c r="V199" s="85"/>
      <c r="W199" s="85"/>
      <c r="X199" s="85"/>
      <c r="Y199" s="85"/>
      <c r="Z199" s="85"/>
      <c r="AA199" s="85"/>
      <c r="AB199" s="85"/>
      <c r="AC199" s="85"/>
    </row>
    <row r="200" spans="1:29" x14ac:dyDescent="0.25">
      <c r="A200" s="1" t="str">
        <f>IFERROR(ROUND(CAR0!C200*Data!$D$36,0),"")</f>
        <v/>
      </c>
      <c r="B200" s="1" t="str">
        <f>IFERROR(ROUND(CAR0!D200*Data!$D$36,0),"")</f>
        <v/>
      </c>
      <c r="C200" s="1" t="str">
        <f>IFERROR(ROUND(CAR0!E200*Data!$D$36,0),"")</f>
        <v/>
      </c>
      <c r="D200" s="49" t="str">
        <f>IFERROR(IF(CAR0!A200="","","v " &amp;ROUND(A200*Data!$C$35,0) &amp; ".0 " &amp; ROUND(B200*Data!$C$35,0) &amp; ".0 " &amp; ROUND(C200*Data!$C$35,0) &amp; ".0"),"")</f>
        <v/>
      </c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5"/>
      <c r="S200" s="85"/>
      <c r="T200" s="85"/>
      <c r="U200" s="85"/>
      <c r="V200" s="85"/>
      <c r="W200" s="85"/>
      <c r="X200" s="85"/>
      <c r="Y200" s="85"/>
      <c r="Z200" s="85"/>
      <c r="AA200" s="85"/>
      <c r="AB200" s="85"/>
      <c r="AC200" s="85"/>
    </row>
    <row r="201" spans="1:29" x14ac:dyDescent="0.25">
      <c r="A201" s="1" t="str">
        <f>IFERROR(ROUND(CAR0!C201*Data!$D$36,0),"")</f>
        <v/>
      </c>
      <c r="B201" s="1" t="str">
        <f>IFERROR(ROUND(CAR0!D201*Data!$D$36,0),"")</f>
        <v/>
      </c>
      <c r="C201" s="1" t="str">
        <f>IFERROR(ROUND(CAR0!E201*Data!$D$36,0),"")</f>
        <v/>
      </c>
      <c r="D201" s="49" t="str">
        <f>IFERROR(IF(CAR0!A201="","","v " &amp;ROUND(A201*Data!$C$35,0) &amp; ".0 " &amp; ROUND(B201*Data!$C$35,0) &amp; ".0 " &amp; ROUND(C201*Data!$C$35,0) &amp; ".0"),"")</f>
        <v/>
      </c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5"/>
      <c r="S201" s="85"/>
      <c r="T201" s="85"/>
      <c r="U201" s="85"/>
      <c r="V201" s="85"/>
      <c r="W201" s="85"/>
      <c r="X201" s="85"/>
      <c r="Y201" s="85"/>
      <c r="Z201" s="85"/>
      <c r="AA201" s="85"/>
      <c r="AB201" s="85"/>
      <c r="AC201" s="85"/>
    </row>
    <row r="202" spans="1:29" x14ac:dyDescent="0.25">
      <c r="A202" s="1" t="str">
        <f>IFERROR(ROUND(CAR0!C202*Data!$D$36,0),"")</f>
        <v/>
      </c>
      <c r="B202" s="1" t="str">
        <f>IFERROR(ROUND(CAR0!D202*Data!$D$36,0),"")</f>
        <v/>
      </c>
      <c r="C202" s="1" t="str">
        <f>IFERROR(ROUND(CAR0!E202*Data!$D$36,0),"")</f>
        <v/>
      </c>
      <c r="D202" s="49" t="str">
        <f>IFERROR(IF(CAR0!A202="","","v " &amp;ROUND(A202*Data!$C$35,0) &amp; ".0 " &amp; ROUND(B202*Data!$C$35,0) &amp; ".0 " &amp; ROUND(C202*Data!$C$35,0) &amp; ".0"),"")</f>
        <v/>
      </c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5"/>
      <c r="S202" s="85"/>
      <c r="T202" s="85"/>
      <c r="U202" s="85"/>
      <c r="V202" s="85"/>
      <c r="W202" s="85"/>
      <c r="X202" s="85"/>
      <c r="Y202" s="85"/>
      <c r="Z202" s="85"/>
      <c r="AA202" s="85"/>
      <c r="AB202" s="85"/>
      <c r="AC202" s="85"/>
    </row>
    <row r="203" spans="1:29" x14ac:dyDescent="0.25">
      <c r="A203" s="1" t="str">
        <f>IFERROR(ROUND(CAR0!C203*Data!$D$36,0),"")</f>
        <v/>
      </c>
      <c r="B203" s="1" t="str">
        <f>IFERROR(ROUND(CAR0!D203*Data!$D$36,0),"")</f>
        <v/>
      </c>
      <c r="C203" s="1" t="str">
        <f>IFERROR(ROUND(CAR0!E203*Data!$D$36,0),"")</f>
        <v/>
      </c>
      <c r="D203" s="49" t="str">
        <f>IFERROR(IF(CAR0!A203="","","v " &amp;ROUND(A203*Data!$C$35,0) &amp; ".0 " &amp; ROUND(B203*Data!$C$35,0) &amp; ".0 " &amp; ROUND(C203*Data!$C$35,0) &amp; ".0"),"")</f>
        <v/>
      </c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5"/>
      <c r="S203" s="85"/>
      <c r="T203" s="85"/>
      <c r="U203" s="85"/>
      <c r="V203" s="85"/>
      <c r="W203" s="85"/>
      <c r="X203" s="85"/>
      <c r="Y203" s="85"/>
      <c r="Z203" s="85"/>
      <c r="AA203" s="85"/>
      <c r="AB203" s="85"/>
      <c r="AC203" s="85"/>
    </row>
    <row r="204" spans="1:29" x14ac:dyDescent="0.25">
      <c r="A204" s="1" t="str">
        <f>IFERROR(ROUND(CAR0!C204*Data!$D$36,0),"")</f>
        <v/>
      </c>
      <c r="B204" s="1" t="str">
        <f>IFERROR(ROUND(CAR0!D204*Data!$D$36,0),"")</f>
        <v/>
      </c>
      <c r="C204" s="1" t="str">
        <f>IFERROR(ROUND(CAR0!E204*Data!$D$36,0),"")</f>
        <v/>
      </c>
      <c r="D204" s="49" t="str">
        <f>IFERROR(IF(CAR0!A204="","","v " &amp;ROUND(A204*Data!$C$35,0) &amp; ".0 " &amp; ROUND(B204*Data!$C$35,0) &amp; ".0 " &amp; ROUND(C204*Data!$C$35,0) &amp; ".0"),"")</f>
        <v/>
      </c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5"/>
      <c r="S204" s="85"/>
      <c r="T204" s="85"/>
      <c r="U204" s="85"/>
      <c r="V204" s="85"/>
      <c r="W204" s="85"/>
      <c r="X204" s="85"/>
      <c r="Y204" s="85"/>
      <c r="Z204" s="85"/>
      <c r="AA204" s="85"/>
      <c r="AB204" s="85"/>
      <c r="AC204" s="85"/>
    </row>
    <row r="205" spans="1:29" x14ac:dyDescent="0.25">
      <c r="A205" s="1" t="str">
        <f>IFERROR(ROUND(CAR0!C205*Data!$D$36,0),"")</f>
        <v/>
      </c>
      <c r="B205" s="1" t="str">
        <f>IFERROR(ROUND(CAR0!D205*Data!$D$36,0),"")</f>
        <v/>
      </c>
      <c r="C205" s="1" t="str">
        <f>IFERROR(ROUND(CAR0!E205*Data!$D$36,0),"")</f>
        <v/>
      </c>
      <c r="D205" s="49" t="str">
        <f>IFERROR(IF(CAR0!A205="","","v " &amp;ROUND(A205*Data!$C$35,0) &amp; ".0 " &amp; ROUND(B205*Data!$C$35,0) &amp; ".0 " &amp; ROUND(C205*Data!$C$35,0) &amp; ".0"),"")</f>
        <v/>
      </c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5"/>
      <c r="S205" s="85"/>
      <c r="T205" s="85"/>
      <c r="U205" s="85"/>
      <c r="V205" s="85"/>
      <c r="W205" s="85"/>
      <c r="X205" s="85"/>
      <c r="Y205" s="85"/>
      <c r="Z205" s="85"/>
      <c r="AA205" s="85"/>
      <c r="AB205" s="85"/>
      <c r="AC205" s="85"/>
    </row>
    <row r="206" spans="1:29" x14ac:dyDescent="0.25">
      <c r="A206" s="1" t="str">
        <f>IFERROR(ROUND(CAR0!C206*Data!$D$36,0),"")</f>
        <v/>
      </c>
      <c r="B206" s="1" t="str">
        <f>IFERROR(ROUND(CAR0!D206*Data!$D$36,0),"")</f>
        <v/>
      </c>
      <c r="C206" s="1" t="str">
        <f>IFERROR(ROUND(CAR0!E206*Data!$D$36,0),"")</f>
        <v/>
      </c>
      <c r="D206" s="49" t="str">
        <f>IFERROR(IF(CAR0!A206="","","v " &amp;ROUND(A206*Data!$C$35,0) &amp; ".0 " &amp; ROUND(B206*Data!$C$35,0) &amp; ".0 " &amp; ROUND(C206*Data!$C$35,0) &amp; ".0"),"")</f>
        <v/>
      </c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5"/>
      <c r="S206" s="85"/>
      <c r="T206" s="85"/>
      <c r="U206" s="85"/>
      <c r="V206" s="85"/>
      <c r="W206" s="85"/>
      <c r="X206" s="85"/>
      <c r="Y206" s="85"/>
      <c r="Z206" s="85"/>
      <c r="AA206" s="85"/>
      <c r="AB206" s="85"/>
      <c r="AC206" s="85"/>
    </row>
    <row r="207" spans="1:29" x14ac:dyDescent="0.25">
      <c r="A207" s="1" t="str">
        <f>IFERROR(ROUND(CAR0!C207*Data!$D$36,0),"")</f>
        <v/>
      </c>
      <c r="B207" s="1" t="str">
        <f>IFERROR(ROUND(CAR0!D207*Data!$D$36,0),"")</f>
        <v/>
      </c>
      <c r="C207" s="1" t="str">
        <f>IFERROR(ROUND(CAR0!E207*Data!$D$36,0),"")</f>
        <v/>
      </c>
      <c r="D207" s="49" t="str">
        <f>IFERROR(IF(CAR0!A207="","","v " &amp;ROUND(A207*Data!$C$35,0) &amp; ".0 " &amp; ROUND(B207*Data!$C$35,0) &amp; ".0 " &amp; ROUND(C207*Data!$C$35,0) &amp; ".0"),"")</f>
        <v/>
      </c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5"/>
      <c r="S207" s="85"/>
      <c r="T207" s="85"/>
      <c r="U207" s="85"/>
      <c r="V207" s="85"/>
      <c r="W207" s="85"/>
      <c r="X207" s="85"/>
      <c r="Y207" s="85"/>
      <c r="Z207" s="85"/>
      <c r="AA207" s="85"/>
      <c r="AB207" s="85"/>
      <c r="AC207" s="85"/>
    </row>
    <row r="208" spans="1:29" x14ac:dyDescent="0.25">
      <c r="A208" s="1" t="str">
        <f>IFERROR(ROUND(CAR0!C208*Data!$D$36,0),"")</f>
        <v/>
      </c>
      <c r="B208" s="1" t="str">
        <f>IFERROR(ROUND(CAR0!D208*Data!$D$36,0),"")</f>
        <v/>
      </c>
      <c r="C208" s="1" t="str">
        <f>IFERROR(ROUND(CAR0!E208*Data!$D$36,0),"")</f>
        <v/>
      </c>
      <c r="D208" s="49" t="str">
        <f>IFERROR(IF(CAR0!A208="","","v " &amp;ROUND(A208*Data!$C$35,0) &amp; ".0 " &amp; ROUND(B208*Data!$C$35,0) &amp; ".0 " &amp; ROUND(C208*Data!$C$35,0) &amp; ".0"),"")</f>
        <v/>
      </c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5"/>
      <c r="S208" s="85"/>
      <c r="T208" s="85"/>
      <c r="U208" s="85"/>
      <c r="V208" s="85"/>
      <c r="W208" s="85"/>
      <c r="X208" s="85"/>
      <c r="Y208" s="85"/>
      <c r="Z208" s="85"/>
      <c r="AA208" s="85"/>
      <c r="AB208" s="85"/>
      <c r="AC208" s="85"/>
    </row>
    <row r="209" spans="1:29" x14ac:dyDescent="0.25">
      <c r="A209" s="1" t="str">
        <f>IFERROR(ROUND(CAR0!C209*Data!$D$36,0),"")</f>
        <v/>
      </c>
      <c r="B209" s="1" t="str">
        <f>IFERROR(ROUND(CAR0!D209*Data!$D$36,0),"")</f>
        <v/>
      </c>
      <c r="C209" s="1" t="str">
        <f>IFERROR(ROUND(CAR0!E209*Data!$D$36,0),"")</f>
        <v/>
      </c>
      <c r="D209" s="49" t="str">
        <f>IFERROR(IF(CAR0!A209="","","v " &amp;ROUND(A209*Data!$C$35,0) &amp; ".0 " &amp; ROUND(B209*Data!$C$35,0) &amp; ".0 " &amp; ROUND(C209*Data!$C$35,0) &amp; ".0"),"")</f>
        <v/>
      </c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5"/>
      <c r="S209" s="85"/>
      <c r="T209" s="85"/>
      <c r="U209" s="85"/>
      <c r="V209" s="85"/>
      <c r="W209" s="85"/>
      <c r="X209" s="85"/>
      <c r="Y209" s="85"/>
      <c r="Z209" s="85"/>
      <c r="AA209" s="85"/>
      <c r="AB209" s="85"/>
      <c r="AC209" s="85"/>
    </row>
    <row r="210" spans="1:29" x14ac:dyDescent="0.25">
      <c r="A210" s="1" t="str">
        <f>IFERROR(ROUND(CAR0!C210*Data!$D$36,0),"")</f>
        <v/>
      </c>
      <c r="B210" s="1" t="str">
        <f>IFERROR(ROUND(CAR0!D210*Data!$D$36,0),"")</f>
        <v/>
      </c>
      <c r="C210" s="1" t="str">
        <f>IFERROR(ROUND(CAR0!E210*Data!$D$36,0),"")</f>
        <v/>
      </c>
      <c r="D210" s="49" t="str">
        <f>IFERROR(IF(CAR0!A210="","","v " &amp;ROUND(A210*Data!$C$35,0) &amp; ".0 " &amp; ROUND(B210*Data!$C$35,0) &amp; ".0 " &amp; ROUND(C210*Data!$C$35,0) &amp; ".0"),"")</f>
        <v/>
      </c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5"/>
      <c r="S210" s="85"/>
      <c r="T210" s="85"/>
      <c r="U210" s="85"/>
      <c r="V210" s="85"/>
      <c r="W210" s="85"/>
      <c r="X210" s="85"/>
      <c r="Y210" s="85"/>
      <c r="Z210" s="85"/>
      <c r="AA210" s="85"/>
      <c r="AB210" s="85"/>
      <c r="AC210" s="85"/>
    </row>
    <row r="211" spans="1:29" x14ac:dyDescent="0.25">
      <c r="A211" s="1" t="str">
        <f>IFERROR(ROUND(CAR0!C211*Data!$D$36,0),"")</f>
        <v/>
      </c>
      <c r="B211" s="1" t="str">
        <f>IFERROR(ROUND(CAR0!D211*Data!$D$36,0),"")</f>
        <v/>
      </c>
      <c r="C211" s="1" t="str">
        <f>IFERROR(ROUND(CAR0!E211*Data!$D$36,0),"")</f>
        <v/>
      </c>
      <c r="D211" s="49" t="str">
        <f>IFERROR(IF(CAR0!A211="","","v " &amp;ROUND(A211*Data!$C$35,0) &amp; ".0 " &amp; ROUND(B211*Data!$C$35,0) &amp; ".0 " &amp; ROUND(C211*Data!$C$35,0) &amp; ".0"),"")</f>
        <v/>
      </c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5"/>
      <c r="S211" s="85"/>
      <c r="T211" s="85"/>
      <c r="U211" s="85"/>
      <c r="V211" s="85"/>
      <c r="W211" s="85"/>
      <c r="X211" s="85"/>
      <c r="Y211" s="85"/>
      <c r="Z211" s="85"/>
      <c r="AA211" s="85"/>
      <c r="AB211" s="85"/>
      <c r="AC211" s="85"/>
    </row>
    <row r="212" spans="1:29" x14ac:dyDescent="0.25">
      <c r="A212" s="1" t="str">
        <f>IFERROR(ROUND(CAR0!C212*Data!$D$36,0),"")</f>
        <v/>
      </c>
      <c r="B212" s="1" t="str">
        <f>IFERROR(ROUND(CAR0!D212*Data!$D$36,0),"")</f>
        <v/>
      </c>
      <c r="C212" s="1" t="str">
        <f>IFERROR(ROUND(CAR0!E212*Data!$D$36,0),"")</f>
        <v/>
      </c>
      <c r="D212" s="49" t="str">
        <f>IFERROR(IF(CAR0!A212="","","v " &amp;ROUND(A212*Data!$C$35,0) &amp; ".0 " &amp; ROUND(B212*Data!$C$35,0) &amp; ".0 " &amp; ROUND(C212*Data!$C$35,0) &amp; ".0"),"")</f>
        <v/>
      </c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5"/>
      <c r="S212" s="85"/>
      <c r="T212" s="85"/>
      <c r="U212" s="85"/>
      <c r="V212" s="85"/>
      <c r="W212" s="85"/>
      <c r="X212" s="85"/>
      <c r="Y212" s="85"/>
      <c r="Z212" s="85"/>
      <c r="AA212" s="85"/>
      <c r="AB212" s="85"/>
      <c r="AC212" s="85"/>
    </row>
    <row r="213" spans="1:29" x14ac:dyDescent="0.25">
      <c r="A213" s="1" t="str">
        <f>IFERROR(ROUND(CAR0!C213*Data!$D$36,0),"")</f>
        <v/>
      </c>
      <c r="B213" s="1" t="str">
        <f>IFERROR(ROUND(CAR0!D213*Data!$D$36,0),"")</f>
        <v/>
      </c>
      <c r="C213" s="1" t="str">
        <f>IFERROR(ROUND(CAR0!E213*Data!$D$36,0),"")</f>
        <v/>
      </c>
      <c r="D213" s="49" t="str">
        <f>IFERROR(IF(CAR0!A213="","","v " &amp;ROUND(A213*Data!$C$35,0) &amp; ".0 " &amp; ROUND(B213*Data!$C$35,0) &amp; ".0 " &amp; ROUND(C213*Data!$C$35,0) &amp; ".0"),"")</f>
        <v/>
      </c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5"/>
      <c r="S213" s="85"/>
      <c r="T213" s="85"/>
      <c r="U213" s="85"/>
      <c r="V213" s="85"/>
      <c r="W213" s="85"/>
      <c r="X213" s="85"/>
      <c r="Y213" s="85"/>
      <c r="Z213" s="85"/>
      <c r="AA213" s="85"/>
      <c r="AB213" s="85"/>
      <c r="AC213" s="85"/>
    </row>
    <row r="214" spans="1:29" x14ac:dyDescent="0.25">
      <c r="A214" s="1" t="str">
        <f>IFERROR(ROUND(CAR0!C214*Data!$D$36,0),"")</f>
        <v/>
      </c>
      <c r="B214" s="1" t="str">
        <f>IFERROR(ROUND(CAR0!D214*Data!$D$36,0),"")</f>
        <v/>
      </c>
      <c r="C214" s="1" t="str">
        <f>IFERROR(ROUND(CAR0!E214*Data!$D$36,0),"")</f>
        <v/>
      </c>
      <c r="D214" s="49" t="str">
        <f>IFERROR(IF(CAR0!A214="","","v " &amp;ROUND(A214*Data!$C$35,0) &amp; ".0 " &amp; ROUND(B214*Data!$C$35,0) &amp; ".0 " &amp; ROUND(C214*Data!$C$35,0) &amp; ".0"),"")</f>
        <v/>
      </c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5"/>
      <c r="R214" s="85"/>
      <c r="S214" s="85"/>
      <c r="T214" s="85"/>
      <c r="U214" s="85"/>
      <c r="V214" s="85"/>
      <c r="W214" s="85"/>
      <c r="X214" s="85"/>
      <c r="Y214" s="85"/>
      <c r="Z214" s="85"/>
      <c r="AA214" s="85"/>
      <c r="AB214" s="85"/>
      <c r="AC214" s="85"/>
    </row>
    <row r="215" spans="1:29" x14ac:dyDescent="0.25">
      <c r="A215" s="1" t="str">
        <f>IFERROR(ROUND(CAR0!C215*Data!$D$36,0),"")</f>
        <v/>
      </c>
      <c r="B215" s="1" t="str">
        <f>IFERROR(ROUND(CAR0!D215*Data!$D$36,0),"")</f>
        <v/>
      </c>
      <c r="C215" s="1" t="str">
        <f>IFERROR(ROUND(CAR0!E215*Data!$D$36,0),"")</f>
        <v/>
      </c>
      <c r="D215" s="49" t="str">
        <f>IFERROR(IF(CAR0!A215="","","v " &amp;ROUND(A215*Data!$C$35,0) &amp; ".0 " &amp; ROUND(B215*Data!$C$35,0) &amp; ".0 " &amp; ROUND(C215*Data!$C$35,0) &amp; ".0"),"")</f>
        <v/>
      </c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5"/>
      <c r="S215" s="85"/>
      <c r="T215" s="85"/>
      <c r="U215" s="85"/>
      <c r="V215" s="85"/>
      <c r="W215" s="85"/>
      <c r="X215" s="85"/>
      <c r="Y215" s="85"/>
      <c r="Z215" s="85"/>
      <c r="AA215" s="85"/>
      <c r="AB215" s="85"/>
      <c r="AC215" s="85"/>
    </row>
    <row r="216" spans="1:29" x14ac:dyDescent="0.25">
      <c r="A216" s="1" t="str">
        <f>IFERROR(ROUND(CAR0!C216*Data!$D$36,0),"")</f>
        <v/>
      </c>
      <c r="B216" s="1" t="str">
        <f>IFERROR(ROUND(CAR0!D216*Data!$D$36,0),"")</f>
        <v/>
      </c>
      <c r="C216" s="1" t="str">
        <f>IFERROR(ROUND(CAR0!E216*Data!$D$36,0),"")</f>
        <v/>
      </c>
      <c r="D216" s="49" t="str">
        <f>IFERROR(IF(CAR0!A216="","","v " &amp;ROUND(A216*Data!$C$35,0) &amp; ".0 " &amp; ROUND(B216*Data!$C$35,0) &amp; ".0 " &amp; ROUND(C216*Data!$C$35,0) &amp; ".0"),"")</f>
        <v/>
      </c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5"/>
      <c r="S216" s="85"/>
      <c r="T216" s="85"/>
      <c r="U216" s="85"/>
      <c r="V216" s="85"/>
      <c r="W216" s="85"/>
      <c r="X216" s="85"/>
      <c r="Y216" s="85"/>
      <c r="Z216" s="85"/>
      <c r="AA216" s="85"/>
      <c r="AB216" s="85"/>
      <c r="AC216" s="85"/>
    </row>
    <row r="217" spans="1:29" x14ac:dyDescent="0.25">
      <c r="A217" s="1" t="str">
        <f>IFERROR(ROUND(CAR0!C217*Data!$D$36,0),"")</f>
        <v/>
      </c>
      <c r="B217" s="1" t="str">
        <f>IFERROR(ROUND(CAR0!D217*Data!$D$36,0),"")</f>
        <v/>
      </c>
      <c r="C217" s="1" t="str">
        <f>IFERROR(ROUND(CAR0!E217*Data!$D$36,0),"")</f>
        <v/>
      </c>
      <c r="D217" s="49" t="str">
        <f>IFERROR(IF(CAR0!A217="","","v " &amp;ROUND(A217*Data!$C$35,0) &amp; ".0 " &amp; ROUND(B217*Data!$C$35,0) &amp; ".0 " &amp; ROUND(C217*Data!$C$35,0) &amp; ".0"),"")</f>
        <v/>
      </c>
      <c r="E217" s="85"/>
      <c r="F217" s="85"/>
      <c r="G217" s="85"/>
      <c r="H217" s="85"/>
      <c r="I217" s="85"/>
      <c r="J217" s="85"/>
      <c r="K217" s="85"/>
      <c r="L217" s="85"/>
      <c r="M217" s="85"/>
      <c r="N217" s="85"/>
      <c r="O217" s="85"/>
      <c r="P217" s="85"/>
      <c r="Q217" s="85"/>
      <c r="R217" s="85"/>
      <c r="S217" s="85"/>
      <c r="T217" s="85"/>
      <c r="U217" s="85"/>
      <c r="V217" s="85"/>
      <c r="W217" s="85"/>
      <c r="X217" s="85"/>
      <c r="Y217" s="85"/>
      <c r="Z217" s="85"/>
      <c r="AA217" s="85"/>
      <c r="AB217" s="85"/>
      <c r="AC217" s="85"/>
    </row>
    <row r="218" spans="1:29" x14ac:dyDescent="0.25">
      <c r="A218" s="1" t="str">
        <f>IFERROR(ROUND(CAR0!C218*Data!$D$36,0),"")</f>
        <v/>
      </c>
      <c r="B218" s="1" t="str">
        <f>IFERROR(ROUND(CAR0!D218*Data!$D$36,0),"")</f>
        <v/>
      </c>
      <c r="C218" s="1" t="str">
        <f>IFERROR(ROUND(CAR0!E218*Data!$D$36,0),"")</f>
        <v/>
      </c>
      <c r="D218" s="49" t="str">
        <f>IFERROR(IF(CAR0!A218="","","v " &amp;ROUND(A218*Data!$C$35,0) &amp; ".0 " &amp; ROUND(B218*Data!$C$35,0) &amp; ".0 " &amp; ROUND(C218*Data!$C$35,0) &amp; ".0"),"")</f>
        <v/>
      </c>
      <c r="E218" s="85"/>
      <c r="F218" s="85"/>
      <c r="G218" s="85"/>
      <c r="H218" s="85"/>
      <c r="I218" s="85"/>
      <c r="J218" s="85"/>
      <c r="K218" s="85"/>
      <c r="L218" s="85"/>
      <c r="M218" s="85"/>
      <c r="N218" s="85"/>
      <c r="O218" s="85"/>
      <c r="P218" s="85"/>
      <c r="Q218" s="85"/>
      <c r="R218" s="85"/>
      <c r="S218" s="85"/>
      <c r="T218" s="85"/>
      <c r="U218" s="85"/>
      <c r="V218" s="85"/>
      <c r="W218" s="85"/>
      <c r="X218" s="85"/>
      <c r="Y218" s="85"/>
      <c r="Z218" s="85"/>
      <c r="AA218" s="85"/>
      <c r="AB218" s="85"/>
      <c r="AC218" s="85"/>
    </row>
    <row r="219" spans="1:29" x14ac:dyDescent="0.25">
      <c r="A219" s="1" t="str">
        <f>IFERROR(ROUND(CAR0!C219*Data!$D$36,0),"")</f>
        <v/>
      </c>
      <c r="B219" s="1" t="str">
        <f>IFERROR(ROUND(CAR0!D219*Data!$D$36,0),"")</f>
        <v/>
      </c>
      <c r="C219" s="1" t="str">
        <f>IFERROR(ROUND(CAR0!E219*Data!$D$36,0),"")</f>
        <v/>
      </c>
      <c r="D219" s="49" t="str">
        <f>IFERROR(IF(CAR0!A219="","","v " &amp;ROUND(A219*Data!$C$35,0) &amp; ".0 " &amp; ROUND(B219*Data!$C$35,0) &amp; ".0 " &amp; ROUND(C219*Data!$C$35,0) &amp; ".0"),"")</f>
        <v/>
      </c>
      <c r="E219" s="85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85"/>
      <c r="S219" s="85"/>
      <c r="T219" s="85"/>
      <c r="U219" s="85"/>
      <c r="V219" s="85"/>
      <c r="W219" s="85"/>
      <c r="X219" s="85"/>
      <c r="Y219" s="85"/>
      <c r="Z219" s="85"/>
      <c r="AA219" s="85"/>
      <c r="AB219" s="85"/>
      <c r="AC219" s="85"/>
    </row>
    <row r="220" spans="1:29" x14ac:dyDescent="0.25">
      <c r="A220" s="1" t="str">
        <f>IFERROR(ROUND(CAR0!C220*Data!$D$36,0),"")</f>
        <v/>
      </c>
      <c r="B220" s="1" t="str">
        <f>IFERROR(ROUND(CAR0!D220*Data!$D$36,0),"")</f>
        <v/>
      </c>
      <c r="C220" s="1" t="str">
        <f>IFERROR(ROUND(CAR0!E220*Data!$D$36,0),"")</f>
        <v/>
      </c>
      <c r="D220" s="49" t="str">
        <f>IFERROR(IF(CAR0!A220="","","v " &amp;ROUND(A220*Data!$C$35,0) &amp; ".0 " &amp; ROUND(B220*Data!$C$35,0) &amp; ".0 " &amp; ROUND(C220*Data!$C$35,0) &amp; ".0"),"")</f>
        <v/>
      </c>
      <c r="E220" s="85"/>
      <c r="F220" s="85"/>
      <c r="G220" s="85"/>
      <c r="H220" s="85"/>
      <c r="I220" s="85"/>
      <c r="J220" s="85"/>
      <c r="K220" s="85"/>
      <c r="L220" s="85"/>
      <c r="M220" s="85"/>
      <c r="N220" s="85"/>
      <c r="O220" s="85"/>
      <c r="P220" s="85"/>
      <c r="Q220" s="85"/>
      <c r="R220" s="85"/>
      <c r="S220" s="85"/>
      <c r="T220" s="85"/>
      <c r="U220" s="85"/>
      <c r="V220" s="85"/>
      <c r="W220" s="85"/>
      <c r="X220" s="85"/>
      <c r="Y220" s="85"/>
      <c r="Z220" s="85"/>
      <c r="AA220" s="85"/>
      <c r="AB220" s="85"/>
      <c r="AC220" s="85"/>
    </row>
    <row r="221" spans="1:29" x14ac:dyDescent="0.25">
      <c r="A221" s="1" t="str">
        <f>IFERROR(ROUND(CAR0!C221*Data!$D$36,0),"")</f>
        <v/>
      </c>
      <c r="B221" s="1" t="str">
        <f>IFERROR(ROUND(CAR0!D221*Data!$D$36,0),"")</f>
        <v/>
      </c>
      <c r="C221" s="1" t="str">
        <f>IFERROR(ROUND(CAR0!E221*Data!$D$36,0),"")</f>
        <v/>
      </c>
      <c r="D221" s="49" t="str">
        <f>IFERROR(IF(CAR0!A221="","","v " &amp;ROUND(A221*Data!$C$35,0) &amp; ".0 " &amp; ROUND(B221*Data!$C$35,0) &amp; ".0 " &amp; ROUND(C221*Data!$C$35,0) &amp; ".0"),"")</f>
        <v/>
      </c>
      <c r="E221" s="85"/>
      <c r="F221" s="85"/>
      <c r="G221" s="85"/>
      <c r="H221" s="85"/>
      <c r="I221" s="85"/>
      <c r="J221" s="85"/>
      <c r="K221" s="85"/>
      <c r="L221" s="85"/>
      <c r="M221" s="85"/>
      <c r="N221" s="85"/>
      <c r="O221" s="85"/>
      <c r="P221" s="85"/>
      <c r="Q221" s="85"/>
      <c r="R221" s="85"/>
      <c r="S221" s="85"/>
      <c r="T221" s="85"/>
      <c r="U221" s="85"/>
      <c r="V221" s="85"/>
      <c r="W221" s="85"/>
      <c r="X221" s="85"/>
      <c r="Y221" s="85"/>
      <c r="Z221" s="85"/>
      <c r="AA221" s="85"/>
      <c r="AB221" s="85"/>
      <c r="AC221" s="85"/>
    </row>
    <row r="222" spans="1:29" x14ac:dyDescent="0.25">
      <c r="A222" s="1" t="str">
        <f>IFERROR(ROUND(CAR0!C222*Data!$D$36,0),"")</f>
        <v/>
      </c>
      <c r="B222" s="1" t="str">
        <f>IFERROR(ROUND(CAR0!D222*Data!$D$36,0),"")</f>
        <v/>
      </c>
      <c r="C222" s="1" t="str">
        <f>IFERROR(ROUND(CAR0!E222*Data!$D$36,0),"")</f>
        <v/>
      </c>
      <c r="D222" s="49" t="str">
        <f>IFERROR(IF(CAR0!A222="","","v " &amp;ROUND(A222*Data!$C$35,0) &amp; ".0 " &amp; ROUND(B222*Data!$C$35,0) &amp; ".0 " &amp; ROUND(C222*Data!$C$35,0) &amp; ".0"),"")</f>
        <v/>
      </c>
      <c r="E222" s="85"/>
      <c r="F222" s="85"/>
      <c r="G222" s="85"/>
      <c r="H222" s="85"/>
      <c r="I222" s="85"/>
      <c r="J222" s="85"/>
      <c r="K222" s="85"/>
      <c r="L222" s="85"/>
      <c r="M222" s="85"/>
      <c r="N222" s="85"/>
      <c r="O222" s="85"/>
      <c r="P222" s="85"/>
      <c r="Q222" s="85"/>
      <c r="R222" s="85"/>
      <c r="S222" s="85"/>
      <c r="T222" s="85"/>
      <c r="U222" s="85"/>
      <c r="V222" s="85"/>
      <c r="W222" s="85"/>
      <c r="X222" s="85"/>
      <c r="Y222" s="85"/>
      <c r="Z222" s="85"/>
      <c r="AA222" s="85"/>
      <c r="AB222" s="85"/>
      <c r="AC222" s="85"/>
    </row>
    <row r="223" spans="1:29" x14ac:dyDescent="0.25">
      <c r="A223" s="1" t="str">
        <f>IFERROR(ROUND(CAR0!C223*Data!$D$36,0),"")</f>
        <v/>
      </c>
      <c r="B223" s="1" t="str">
        <f>IFERROR(ROUND(CAR0!D223*Data!$D$36,0),"")</f>
        <v/>
      </c>
      <c r="C223" s="1" t="str">
        <f>IFERROR(ROUND(CAR0!E223*Data!$D$36,0),"")</f>
        <v/>
      </c>
      <c r="D223" s="49" t="str">
        <f>IFERROR(IF(CAR0!A223="","","v " &amp;ROUND(A223*Data!$C$35,0) &amp; ".0 " &amp; ROUND(B223*Data!$C$35,0) &amp; ".0 " &amp; ROUND(C223*Data!$C$35,0) &amp; ".0"),"")</f>
        <v/>
      </c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5"/>
      <c r="S223" s="85"/>
      <c r="T223" s="85"/>
      <c r="U223" s="85"/>
      <c r="V223" s="85"/>
      <c r="W223" s="85"/>
      <c r="X223" s="85"/>
      <c r="Y223" s="85"/>
      <c r="Z223" s="85"/>
      <c r="AA223" s="85"/>
      <c r="AB223" s="85"/>
      <c r="AC223" s="85"/>
    </row>
    <row r="224" spans="1:29" x14ac:dyDescent="0.25">
      <c r="A224" s="1" t="str">
        <f>IFERROR(ROUND(CAR0!C224*Data!$D$36,0),"")</f>
        <v/>
      </c>
      <c r="B224" s="1" t="str">
        <f>IFERROR(ROUND(CAR0!D224*Data!$D$36,0),"")</f>
        <v/>
      </c>
      <c r="C224" s="1" t="str">
        <f>IFERROR(ROUND(CAR0!E224*Data!$D$36,0),"")</f>
        <v/>
      </c>
      <c r="D224" s="49" t="str">
        <f>IFERROR(IF(CAR0!A224="","","v " &amp;ROUND(A224*Data!$C$35,0) &amp; ".0 " &amp; ROUND(B224*Data!$C$35,0) &amp; ".0 " &amp; ROUND(C224*Data!$C$35,0) &amp; ".0"),"")</f>
        <v/>
      </c>
      <c r="E224" s="85"/>
      <c r="F224" s="85"/>
      <c r="G224" s="85"/>
      <c r="H224" s="85"/>
      <c r="I224" s="85"/>
      <c r="J224" s="85"/>
      <c r="K224" s="85"/>
      <c r="L224" s="85"/>
      <c r="M224" s="85"/>
      <c r="N224" s="85"/>
      <c r="O224" s="85"/>
      <c r="P224" s="85"/>
      <c r="Q224" s="85"/>
      <c r="R224" s="85"/>
      <c r="S224" s="85"/>
      <c r="T224" s="85"/>
      <c r="U224" s="85"/>
      <c r="V224" s="85"/>
      <c r="W224" s="85"/>
      <c r="X224" s="85"/>
      <c r="Y224" s="85"/>
      <c r="Z224" s="85"/>
      <c r="AA224" s="85"/>
      <c r="AB224" s="85"/>
      <c r="AC224" s="85"/>
    </row>
    <row r="225" spans="1:29" x14ac:dyDescent="0.25">
      <c r="A225" s="1" t="str">
        <f>IFERROR(ROUND(CAR0!C225*Data!$D$36,0),"")</f>
        <v/>
      </c>
      <c r="B225" s="1" t="str">
        <f>IFERROR(ROUND(CAR0!D225*Data!$D$36,0),"")</f>
        <v/>
      </c>
      <c r="C225" s="1" t="str">
        <f>IFERROR(ROUND(CAR0!E225*Data!$D$36,0),"")</f>
        <v/>
      </c>
      <c r="D225" s="49" t="str">
        <f>IFERROR(IF(CAR0!A225="","","v " &amp;ROUND(A225*Data!$C$35,0) &amp; ".0 " &amp; ROUND(B225*Data!$C$35,0) &amp; ".0 " &amp; ROUND(C225*Data!$C$35,0) &amp; ".0"),"")</f>
        <v/>
      </c>
      <c r="E225" s="85"/>
      <c r="F225" s="85"/>
      <c r="G225" s="85"/>
      <c r="H225" s="85"/>
      <c r="I225" s="85"/>
      <c r="J225" s="85"/>
      <c r="K225" s="85"/>
      <c r="L225" s="85"/>
      <c r="M225" s="85"/>
      <c r="N225" s="85"/>
      <c r="O225" s="85"/>
      <c r="P225" s="85"/>
      <c r="Q225" s="85"/>
      <c r="R225" s="85"/>
      <c r="S225" s="85"/>
      <c r="T225" s="85"/>
      <c r="U225" s="85"/>
      <c r="V225" s="85"/>
      <c r="W225" s="85"/>
      <c r="X225" s="85"/>
      <c r="Y225" s="85"/>
      <c r="Z225" s="85"/>
      <c r="AA225" s="85"/>
      <c r="AB225" s="85"/>
      <c r="AC225" s="85"/>
    </row>
    <row r="226" spans="1:29" x14ac:dyDescent="0.25">
      <c r="A226" s="1" t="str">
        <f>IFERROR(ROUND(CAR0!C226*Data!$D$36,0),"")</f>
        <v/>
      </c>
      <c r="B226" s="1" t="str">
        <f>IFERROR(ROUND(CAR0!D226*Data!$D$36,0),"")</f>
        <v/>
      </c>
      <c r="C226" s="1" t="str">
        <f>IFERROR(ROUND(CAR0!E226*Data!$D$36,0),"")</f>
        <v/>
      </c>
      <c r="D226" s="49" t="str">
        <f>IFERROR(IF(CAR0!A226="","","v " &amp;ROUND(A226*Data!$C$35,0) &amp; ".0 " &amp; ROUND(B226*Data!$C$35,0) &amp; ".0 " &amp; ROUND(C226*Data!$C$35,0) &amp; ".0"),"")</f>
        <v/>
      </c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5"/>
      <c r="S226" s="85"/>
      <c r="T226" s="85"/>
      <c r="U226" s="85"/>
      <c r="V226" s="85"/>
      <c r="W226" s="85"/>
      <c r="X226" s="85"/>
      <c r="Y226" s="85"/>
      <c r="Z226" s="85"/>
      <c r="AA226" s="85"/>
      <c r="AB226" s="85"/>
      <c r="AC226" s="85"/>
    </row>
    <row r="227" spans="1:29" x14ac:dyDescent="0.25">
      <c r="A227" s="1" t="str">
        <f>IFERROR(ROUND(CAR0!C227*Data!$D$36,0),"")</f>
        <v/>
      </c>
      <c r="B227" s="1" t="str">
        <f>IFERROR(ROUND(CAR0!D227*Data!$D$36,0),"")</f>
        <v/>
      </c>
      <c r="C227" s="1" t="str">
        <f>IFERROR(ROUND(CAR0!E227*Data!$D$36,0),"")</f>
        <v/>
      </c>
      <c r="D227" s="49" t="str">
        <f>IFERROR(IF(CAR0!A227="","","v " &amp;ROUND(A227*Data!$C$35,0) &amp; ".0 " &amp; ROUND(B227*Data!$C$35,0) &amp; ".0 " &amp; ROUND(C227*Data!$C$35,0) &amp; ".0"),"")</f>
        <v/>
      </c>
      <c r="E227" s="85"/>
      <c r="F227" s="85"/>
      <c r="G227" s="85"/>
      <c r="H227" s="85"/>
      <c r="I227" s="85"/>
      <c r="J227" s="85"/>
      <c r="K227" s="85"/>
      <c r="L227" s="85"/>
      <c r="M227" s="85"/>
      <c r="N227" s="85"/>
      <c r="O227" s="85"/>
      <c r="P227" s="85"/>
      <c r="Q227" s="85"/>
      <c r="R227" s="85"/>
      <c r="S227" s="85"/>
      <c r="T227" s="85"/>
      <c r="U227" s="85"/>
      <c r="V227" s="85"/>
      <c r="W227" s="85"/>
      <c r="X227" s="85"/>
      <c r="Y227" s="85"/>
      <c r="Z227" s="85"/>
      <c r="AA227" s="85"/>
      <c r="AB227" s="85"/>
      <c r="AC227" s="85"/>
    </row>
    <row r="228" spans="1:29" x14ac:dyDescent="0.25">
      <c r="A228" s="1" t="str">
        <f>IFERROR(ROUND(CAR0!C228*Data!$D$36,0),"")</f>
        <v/>
      </c>
      <c r="B228" s="1" t="str">
        <f>IFERROR(ROUND(CAR0!D228*Data!$D$36,0),"")</f>
        <v/>
      </c>
      <c r="C228" s="1" t="str">
        <f>IFERROR(ROUND(CAR0!E228*Data!$D$36,0),"")</f>
        <v/>
      </c>
      <c r="D228" s="49" t="str">
        <f>IFERROR(IF(CAR0!A228="","","v " &amp;ROUND(A228*Data!$C$35,0) &amp; ".0 " &amp; ROUND(B228*Data!$C$35,0) &amp; ".0 " &amp; ROUND(C228*Data!$C$35,0) &amp; ".0"),"")</f>
        <v/>
      </c>
      <c r="E228" s="85"/>
      <c r="F228" s="85"/>
      <c r="G228" s="85"/>
      <c r="H228" s="85"/>
      <c r="I228" s="85"/>
      <c r="J228" s="85"/>
      <c r="K228" s="85"/>
      <c r="L228" s="85"/>
      <c r="M228" s="85"/>
      <c r="N228" s="85"/>
      <c r="O228" s="85"/>
      <c r="P228" s="85"/>
      <c r="Q228" s="85"/>
      <c r="R228" s="85"/>
      <c r="S228" s="85"/>
      <c r="T228" s="85"/>
      <c r="U228" s="85"/>
      <c r="V228" s="85"/>
      <c r="W228" s="85"/>
      <c r="X228" s="85"/>
      <c r="Y228" s="85"/>
      <c r="Z228" s="85"/>
      <c r="AA228" s="85"/>
      <c r="AB228" s="85"/>
      <c r="AC228" s="85"/>
    </row>
    <row r="229" spans="1:29" x14ac:dyDescent="0.25">
      <c r="A229" s="1" t="str">
        <f>IFERROR(ROUND(CAR0!C229*Data!$D$36,0),"")</f>
        <v/>
      </c>
      <c r="B229" s="1" t="str">
        <f>IFERROR(ROUND(CAR0!D229*Data!$D$36,0),"")</f>
        <v/>
      </c>
      <c r="C229" s="1" t="str">
        <f>IFERROR(ROUND(CAR0!E229*Data!$D$36,0),"")</f>
        <v/>
      </c>
      <c r="D229" s="49" t="str">
        <f>IFERROR(IF(CAR0!A229="","","v " &amp;ROUND(A229*Data!$C$35,0) &amp; ".0 " &amp; ROUND(B229*Data!$C$35,0) &amp; ".0 " &amp; ROUND(C229*Data!$C$35,0) &amp; ".0"),"")</f>
        <v/>
      </c>
      <c r="E229" s="85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85"/>
      <c r="S229" s="85"/>
      <c r="T229" s="85"/>
      <c r="U229" s="85"/>
      <c r="V229" s="85"/>
      <c r="W229" s="85"/>
      <c r="X229" s="85"/>
      <c r="Y229" s="85"/>
      <c r="Z229" s="85"/>
      <c r="AA229" s="85"/>
      <c r="AB229" s="85"/>
      <c r="AC229" s="85"/>
    </row>
    <row r="230" spans="1:29" x14ac:dyDescent="0.25">
      <c r="A230" s="1" t="str">
        <f>IFERROR(ROUND(CAR0!C230*Data!$D$36,0),"")</f>
        <v/>
      </c>
      <c r="B230" s="1" t="str">
        <f>IFERROR(ROUND(CAR0!D230*Data!$D$36,0),"")</f>
        <v/>
      </c>
      <c r="C230" s="1" t="str">
        <f>IFERROR(ROUND(CAR0!E230*Data!$D$36,0),"")</f>
        <v/>
      </c>
      <c r="D230" s="49" t="str">
        <f>IFERROR(IF(CAR0!A230="","","v " &amp;ROUND(A230*Data!$C$35,0) &amp; ".0 " &amp; ROUND(B230*Data!$C$35,0) &amp; ".0 " &amp; ROUND(C230*Data!$C$35,0) &amp; ".0"),"")</f>
        <v/>
      </c>
      <c r="E230" s="85"/>
      <c r="F230" s="85"/>
      <c r="G230" s="85"/>
      <c r="H230" s="85"/>
      <c r="I230" s="85"/>
      <c r="J230" s="85"/>
      <c r="K230" s="85"/>
      <c r="L230" s="85"/>
      <c r="M230" s="85"/>
      <c r="N230" s="85"/>
      <c r="O230" s="85"/>
      <c r="P230" s="85"/>
      <c r="Q230" s="85"/>
      <c r="R230" s="85"/>
      <c r="S230" s="85"/>
      <c r="T230" s="85"/>
      <c r="U230" s="85"/>
      <c r="V230" s="85"/>
      <c r="W230" s="85"/>
      <c r="X230" s="85"/>
      <c r="Y230" s="85"/>
      <c r="Z230" s="85"/>
      <c r="AA230" s="85"/>
      <c r="AB230" s="85"/>
      <c r="AC230" s="85"/>
    </row>
    <row r="231" spans="1:29" x14ac:dyDescent="0.25">
      <c r="A231" s="1" t="str">
        <f>IFERROR(ROUND(CAR0!C231*Data!$D$36,0),"")</f>
        <v/>
      </c>
      <c r="B231" s="1" t="str">
        <f>IFERROR(ROUND(CAR0!D231*Data!$D$36,0),"")</f>
        <v/>
      </c>
      <c r="C231" s="1" t="str">
        <f>IFERROR(ROUND(CAR0!E231*Data!$D$36,0),"")</f>
        <v/>
      </c>
      <c r="D231" s="49" t="str">
        <f>IFERROR(IF(CAR0!A231="","","v " &amp;ROUND(A231*Data!$C$35,0) &amp; ".0 " &amp; ROUND(B231*Data!$C$35,0) &amp; ".0 " &amp; ROUND(C231*Data!$C$35,0) &amp; ".0"),"")</f>
        <v/>
      </c>
      <c r="E231" s="85"/>
      <c r="F231" s="85"/>
      <c r="G231" s="85"/>
      <c r="H231" s="85"/>
      <c r="I231" s="85"/>
      <c r="J231" s="85"/>
      <c r="K231" s="85"/>
      <c r="L231" s="85"/>
      <c r="M231" s="85"/>
      <c r="N231" s="85"/>
      <c r="O231" s="85"/>
      <c r="P231" s="85"/>
      <c r="Q231" s="85"/>
      <c r="R231" s="85"/>
      <c r="S231" s="85"/>
      <c r="T231" s="85"/>
      <c r="U231" s="85"/>
      <c r="V231" s="85"/>
      <c r="W231" s="85"/>
      <c r="X231" s="85"/>
      <c r="Y231" s="85"/>
      <c r="Z231" s="85"/>
      <c r="AA231" s="85"/>
      <c r="AB231" s="85"/>
      <c r="AC231" s="85"/>
    </row>
    <row r="232" spans="1:29" x14ac:dyDescent="0.25">
      <c r="A232" s="1" t="str">
        <f>IFERROR(ROUND(CAR0!C232*Data!$D$36,0),"")</f>
        <v/>
      </c>
      <c r="B232" s="1" t="str">
        <f>IFERROR(ROUND(CAR0!D232*Data!$D$36,0),"")</f>
        <v/>
      </c>
      <c r="C232" s="1" t="str">
        <f>IFERROR(ROUND(CAR0!E232*Data!$D$36,0),"")</f>
        <v/>
      </c>
      <c r="D232" s="49" t="str">
        <f>IFERROR(IF(CAR0!A232="","","v " &amp;ROUND(A232*Data!$C$35,0) &amp; ".0 " &amp; ROUND(B232*Data!$C$35,0) &amp; ".0 " &amp; ROUND(C232*Data!$C$35,0) &amp; ".0"),"")</f>
        <v/>
      </c>
      <c r="E232" s="85"/>
      <c r="F232" s="85"/>
      <c r="G232" s="85"/>
      <c r="H232" s="85"/>
      <c r="I232" s="85"/>
      <c r="J232" s="85"/>
      <c r="K232" s="85"/>
      <c r="L232" s="85"/>
      <c r="M232" s="85"/>
      <c r="N232" s="85"/>
      <c r="O232" s="85"/>
      <c r="P232" s="85"/>
      <c r="Q232" s="85"/>
      <c r="R232" s="85"/>
      <c r="S232" s="85"/>
      <c r="T232" s="85"/>
      <c r="U232" s="85"/>
      <c r="V232" s="85"/>
      <c r="W232" s="85"/>
      <c r="X232" s="85"/>
      <c r="Y232" s="85"/>
      <c r="Z232" s="85"/>
      <c r="AA232" s="85"/>
      <c r="AB232" s="85"/>
      <c r="AC232" s="85"/>
    </row>
    <row r="233" spans="1:29" x14ac:dyDescent="0.25">
      <c r="A233" s="1" t="str">
        <f>IFERROR(ROUND(CAR0!C233*Data!$D$36,0),"")</f>
        <v/>
      </c>
      <c r="B233" s="1" t="str">
        <f>IFERROR(ROUND(CAR0!D233*Data!$D$36,0),"")</f>
        <v/>
      </c>
      <c r="C233" s="1" t="str">
        <f>IFERROR(ROUND(CAR0!E233*Data!$D$36,0),"")</f>
        <v/>
      </c>
      <c r="D233" s="49" t="str">
        <f>IFERROR(IF(CAR0!A233="","","v " &amp;ROUND(A233*Data!$C$35,0) &amp; ".0 " &amp; ROUND(B233*Data!$C$35,0) &amp; ".0 " &amp; ROUND(C233*Data!$C$35,0) &amp; ".0"),"")</f>
        <v/>
      </c>
      <c r="E233" s="85"/>
      <c r="F233" s="85"/>
      <c r="G233" s="85"/>
      <c r="H233" s="85"/>
      <c r="I233" s="85"/>
      <c r="J233" s="85"/>
      <c r="K233" s="85"/>
      <c r="L233" s="85"/>
      <c r="M233" s="85"/>
      <c r="N233" s="85"/>
      <c r="O233" s="85"/>
      <c r="P233" s="85"/>
      <c r="Q233" s="85"/>
      <c r="R233" s="85"/>
      <c r="S233" s="85"/>
      <c r="T233" s="85"/>
      <c r="U233" s="85"/>
      <c r="V233" s="85"/>
      <c r="W233" s="85"/>
      <c r="X233" s="85"/>
      <c r="Y233" s="85"/>
      <c r="Z233" s="85"/>
      <c r="AA233" s="85"/>
      <c r="AB233" s="85"/>
      <c r="AC233" s="85"/>
    </row>
    <row r="234" spans="1:29" x14ac:dyDescent="0.25">
      <c r="A234" s="1" t="str">
        <f>IFERROR(ROUND(CAR0!C234*Data!$D$36,0),"")</f>
        <v/>
      </c>
      <c r="B234" s="1" t="str">
        <f>IFERROR(ROUND(CAR0!D234*Data!$D$36,0),"")</f>
        <v/>
      </c>
      <c r="C234" s="1" t="str">
        <f>IFERROR(ROUND(CAR0!E234*Data!$D$36,0),"")</f>
        <v/>
      </c>
      <c r="D234" s="49" t="str">
        <f>IFERROR(IF(CAR0!A234="","","v " &amp;ROUND(A234*Data!$C$35,0) &amp; ".0 " &amp; ROUND(B234*Data!$C$35,0) &amp; ".0 " &amp; ROUND(C234*Data!$C$35,0) &amp; ".0"),"")</f>
        <v/>
      </c>
      <c r="E234" s="85"/>
      <c r="F234" s="85"/>
      <c r="G234" s="85"/>
      <c r="H234" s="85"/>
      <c r="I234" s="85"/>
      <c r="J234" s="85"/>
      <c r="K234" s="85"/>
      <c r="L234" s="85"/>
      <c r="M234" s="85"/>
      <c r="N234" s="85"/>
      <c r="O234" s="85"/>
      <c r="P234" s="85"/>
      <c r="Q234" s="85"/>
      <c r="R234" s="85"/>
      <c r="S234" s="85"/>
      <c r="T234" s="85"/>
      <c r="U234" s="85"/>
      <c r="V234" s="85"/>
      <c r="W234" s="85"/>
      <c r="X234" s="85"/>
      <c r="Y234" s="85"/>
      <c r="Z234" s="85"/>
      <c r="AA234" s="85"/>
      <c r="AB234" s="85"/>
      <c r="AC234" s="85"/>
    </row>
    <row r="235" spans="1:29" x14ac:dyDescent="0.25">
      <c r="A235" s="1" t="str">
        <f>IFERROR(ROUND(CAR0!C235*Data!$D$36,0),"")</f>
        <v/>
      </c>
      <c r="B235" s="1" t="str">
        <f>IFERROR(ROUND(CAR0!D235*Data!$D$36,0),"")</f>
        <v/>
      </c>
      <c r="C235" s="1" t="str">
        <f>IFERROR(ROUND(CAR0!E235*Data!$D$36,0),"")</f>
        <v/>
      </c>
      <c r="D235" s="49" t="str">
        <f>IFERROR(IF(CAR0!A235="","","v " &amp;ROUND(A235*Data!$C$35,0) &amp; ".0 " &amp; ROUND(B235*Data!$C$35,0) &amp; ".0 " &amp; ROUND(C235*Data!$C$35,0) &amp; ".0"),"")</f>
        <v/>
      </c>
      <c r="E235" s="85"/>
      <c r="F235" s="85"/>
      <c r="G235" s="85"/>
      <c r="H235" s="85"/>
      <c r="I235" s="85"/>
      <c r="J235" s="85"/>
      <c r="K235" s="85"/>
      <c r="L235" s="85"/>
      <c r="M235" s="85"/>
      <c r="N235" s="85"/>
      <c r="O235" s="85"/>
      <c r="P235" s="85"/>
      <c r="Q235" s="85"/>
      <c r="R235" s="85"/>
      <c r="S235" s="85"/>
      <c r="T235" s="85"/>
      <c r="U235" s="85"/>
      <c r="V235" s="85"/>
      <c r="W235" s="85"/>
      <c r="X235" s="85"/>
      <c r="Y235" s="85"/>
      <c r="Z235" s="85"/>
      <c r="AA235" s="85"/>
      <c r="AB235" s="85"/>
      <c r="AC235" s="85"/>
    </row>
    <row r="236" spans="1:29" x14ac:dyDescent="0.25">
      <c r="A236" s="1" t="str">
        <f>IFERROR(ROUND(CAR0!C236*Data!$D$36,0),"")</f>
        <v/>
      </c>
      <c r="B236" s="1" t="str">
        <f>IFERROR(ROUND(CAR0!D236*Data!$D$36,0),"")</f>
        <v/>
      </c>
      <c r="C236" s="1" t="str">
        <f>IFERROR(ROUND(CAR0!E236*Data!$D$36,0),"")</f>
        <v/>
      </c>
      <c r="D236" s="49" t="str">
        <f>IFERROR(IF(CAR0!A236="","","v " &amp;ROUND(A236*Data!$C$35,0) &amp; ".0 " &amp; ROUND(B236*Data!$C$35,0) &amp; ".0 " &amp; ROUND(C236*Data!$C$35,0) &amp; ".0"),"")</f>
        <v/>
      </c>
      <c r="E236" s="85"/>
      <c r="F236" s="85"/>
      <c r="G236" s="85"/>
      <c r="H236" s="85"/>
      <c r="I236" s="85"/>
      <c r="J236" s="85"/>
      <c r="K236" s="85"/>
      <c r="L236" s="85"/>
      <c r="M236" s="85"/>
      <c r="N236" s="85"/>
      <c r="O236" s="85"/>
      <c r="P236" s="85"/>
      <c r="Q236" s="85"/>
      <c r="R236" s="85"/>
      <c r="S236" s="85"/>
      <c r="T236" s="85"/>
      <c r="U236" s="85"/>
      <c r="V236" s="85"/>
      <c r="W236" s="85"/>
      <c r="X236" s="85"/>
      <c r="Y236" s="85"/>
      <c r="Z236" s="85"/>
      <c r="AA236" s="85"/>
      <c r="AB236" s="85"/>
      <c r="AC236" s="85"/>
    </row>
    <row r="237" spans="1:29" x14ac:dyDescent="0.25">
      <c r="A237" s="1" t="str">
        <f>IFERROR(ROUND(CAR0!C237*Data!$D$36,0),"")</f>
        <v/>
      </c>
      <c r="B237" s="1" t="str">
        <f>IFERROR(ROUND(CAR0!D237*Data!$D$36,0),"")</f>
        <v/>
      </c>
      <c r="C237" s="1" t="str">
        <f>IFERROR(ROUND(CAR0!E237*Data!$D$36,0),"")</f>
        <v/>
      </c>
      <c r="D237" s="49" t="str">
        <f>IFERROR(IF(CAR0!A237="","","v " &amp;ROUND(A237*Data!$C$35,0) &amp; ".0 " &amp; ROUND(B237*Data!$C$35,0) &amp; ".0 " &amp; ROUND(C237*Data!$C$35,0) &amp; ".0"),"")</f>
        <v/>
      </c>
      <c r="E237" s="85"/>
      <c r="F237" s="85"/>
      <c r="G237" s="85"/>
      <c r="H237" s="85"/>
      <c r="I237" s="85"/>
      <c r="J237" s="85"/>
      <c r="K237" s="85"/>
      <c r="L237" s="85"/>
      <c r="M237" s="85"/>
      <c r="N237" s="85"/>
      <c r="O237" s="85"/>
      <c r="P237" s="85"/>
      <c r="Q237" s="85"/>
      <c r="R237" s="85"/>
      <c r="S237" s="85"/>
      <c r="T237" s="85"/>
      <c r="U237" s="85"/>
      <c r="V237" s="85"/>
      <c r="W237" s="85"/>
      <c r="X237" s="85"/>
      <c r="Y237" s="85"/>
      <c r="Z237" s="85"/>
      <c r="AA237" s="85"/>
      <c r="AB237" s="85"/>
      <c r="AC237" s="85"/>
    </row>
    <row r="238" spans="1:29" x14ac:dyDescent="0.25">
      <c r="A238" s="1" t="str">
        <f>IFERROR(ROUND(CAR0!C238*Data!$D$36,0),"")</f>
        <v/>
      </c>
      <c r="B238" s="1" t="str">
        <f>IFERROR(ROUND(CAR0!D238*Data!$D$36,0),"")</f>
        <v/>
      </c>
      <c r="C238" s="1" t="str">
        <f>IFERROR(ROUND(CAR0!E238*Data!$D$36,0),"")</f>
        <v/>
      </c>
      <c r="D238" s="49" t="str">
        <f>IFERROR(IF(CAR0!A238="","","v " &amp;ROUND(A238*Data!$C$35,0) &amp; ".0 " &amp; ROUND(B238*Data!$C$35,0) &amp; ".0 " &amp; ROUND(C238*Data!$C$35,0) &amp; ".0"),"")</f>
        <v/>
      </c>
      <c r="E238" s="85"/>
      <c r="F238" s="85"/>
      <c r="G238" s="85"/>
      <c r="H238" s="85"/>
      <c r="I238" s="85"/>
      <c r="J238" s="85"/>
      <c r="K238" s="85"/>
      <c r="L238" s="85"/>
      <c r="M238" s="85"/>
      <c r="N238" s="85"/>
      <c r="O238" s="85"/>
      <c r="P238" s="85"/>
      <c r="Q238" s="85"/>
      <c r="R238" s="85"/>
      <c r="S238" s="85"/>
      <c r="T238" s="85"/>
      <c r="U238" s="85"/>
      <c r="V238" s="85"/>
      <c r="W238" s="85"/>
      <c r="X238" s="85"/>
      <c r="Y238" s="85"/>
      <c r="Z238" s="85"/>
      <c r="AA238" s="85"/>
      <c r="AB238" s="85"/>
      <c r="AC238" s="85"/>
    </row>
    <row r="239" spans="1:29" x14ac:dyDescent="0.25">
      <c r="A239" s="1" t="str">
        <f>IFERROR(ROUND(CAR0!C239*Data!$D$36,0),"")</f>
        <v/>
      </c>
      <c r="B239" s="1" t="str">
        <f>IFERROR(ROUND(CAR0!D239*Data!$D$36,0),"")</f>
        <v/>
      </c>
      <c r="C239" s="1" t="str">
        <f>IFERROR(ROUND(CAR0!E239*Data!$D$36,0),"")</f>
        <v/>
      </c>
      <c r="D239" s="49" t="str">
        <f>IFERROR(IF(CAR0!A239="","","v " &amp;ROUND(A239*Data!$C$35,0) &amp; ".0 " &amp; ROUND(B239*Data!$C$35,0) &amp; ".0 " &amp; ROUND(C239*Data!$C$35,0) &amp; ".0"),"")</f>
        <v/>
      </c>
      <c r="E239" s="85"/>
      <c r="F239" s="85"/>
      <c r="G239" s="85"/>
      <c r="H239" s="85"/>
      <c r="I239" s="85"/>
      <c r="J239" s="85"/>
      <c r="K239" s="85"/>
      <c r="L239" s="85"/>
      <c r="M239" s="85"/>
      <c r="N239" s="85"/>
      <c r="O239" s="85"/>
      <c r="P239" s="85"/>
      <c r="Q239" s="85"/>
      <c r="R239" s="85"/>
      <c r="S239" s="85"/>
      <c r="T239" s="85"/>
      <c r="U239" s="85"/>
      <c r="V239" s="85"/>
      <c r="W239" s="85"/>
      <c r="X239" s="85"/>
      <c r="Y239" s="85"/>
      <c r="Z239" s="85"/>
      <c r="AA239" s="85"/>
      <c r="AB239" s="85"/>
      <c r="AC239" s="85"/>
    </row>
    <row r="240" spans="1:29" x14ac:dyDescent="0.25">
      <c r="A240" s="1" t="str">
        <f>IFERROR(ROUND(CAR0!C240*Data!$D$36,0),"")</f>
        <v/>
      </c>
      <c r="B240" s="1" t="str">
        <f>IFERROR(ROUND(CAR0!D240*Data!$D$36,0),"")</f>
        <v/>
      </c>
      <c r="C240" s="1" t="str">
        <f>IFERROR(ROUND(CAR0!E240*Data!$D$36,0),"")</f>
        <v/>
      </c>
      <c r="D240" s="49" t="str">
        <f>IFERROR(IF(CAR0!A240="","","v " &amp;ROUND(A240*Data!$C$35,0) &amp; ".0 " &amp; ROUND(B240*Data!$C$35,0) &amp; ".0 " &amp; ROUND(C240*Data!$C$35,0) &amp; ".0"),"")</f>
        <v/>
      </c>
      <c r="E240" s="85"/>
      <c r="F240" s="85"/>
      <c r="G240" s="85"/>
      <c r="H240" s="85"/>
      <c r="I240" s="85"/>
      <c r="J240" s="85"/>
      <c r="K240" s="85"/>
      <c r="L240" s="85"/>
      <c r="M240" s="85"/>
      <c r="N240" s="85"/>
      <c r="O240" s="85"/>
      <c r="P240" s="85"/>
      <c r="Q240" s="85"/>
      <c r="R240" s="85"/>
      <c r="S240" s="85"/>
      <c r="T240" s="85"/>
      <c r="U240" s="85"/>
      <c r="V240" s="85"/>
      <c r="W240" s="85"/>
      <c r="X240" s="85"/>
      <c r="Y240" s="85"/>
      <c r="Z240" s="85"/>
      <c r="AA240" s="85"/>
      <c r="AB240" s="85"/>
      <c r="AC240" s="85"/>
    </row>
    <row r="241" spans="1:29" x14ac:dyDescent="0.25">
      <c r="A241" s="1" t="str">
        <f>IFERROR(ROUND(CAR0!C241*Data!$D$36,0),"")</f>
        <v/>
      </c>
      <c r="B241" s="1" t="str">
        <f>IFERROR(ROUND(CAR0!D241*Data!$D$36,0),"")</f>
        <v/>
      </c>
      <c r="C241" s="1" t="str">
        <f>IFERROR(ROUND(CAR0!E241*Data!$D$36,0),"")</f>
        <v/>
      </c>
      <c r="D241" s="49" t="str">
        <f>IFERROR(IF(CAR0!A241="","","v " &amp;ROUND(A241*Data!$C$35,0) &amp; ".0 " &amp; ROUND(B241*Data!$C$35,0) &amp; ".0 " &amp; ROUND(C241*Data!$C$35,0) &amp; ".0"),"")</f>
        <v/>
      </c>
      <c r="E241" s="85"/>
      <c r="F241" s="85"/>
      <c r="G241" s="85"/>
      <c r="H241" s="85"/>
      <c r="I241" s="85"/>
      <c r="J241" s="85"/>
      <c r="K241" s="85"/>
      <c r="L241" s="85"/>
      <c r="M241" s="85"/>
      <c r="N241" s="85"/>
      <c r="O241" s="85"/>
      <c r="P241" s="85"/>
      <c r="Q241" s="85"/>
      <c r="R241" s="85"/>
      <c r="S241" s="85"/>
      <c r="T241" s="85"/>
      <c r="U241" s="85"/>
      <c r="V241" s="85"/>
      <c r="W241" s="85"/>
      <c r="X241" s="85"/>
      <c r="Y241" s="85"/>
      <c r="Z241" s="85"/>
      <c r="AA241" s="85"/>
      <c r="AB241" s="85"/>
      <c r="AC241" s="85"/>
    </row>
    <row r="242" spans="1:29" x14ac:dyDescent="0.25">
      <c r="A242" s="1" t="str">
        <f>IFERROR(ROUND(CAR0!C242*Data!$D$36,0),"")</f>
        <v/>
      </c>
      <c r="B242" s="1" t="str">
        <f>IFERROR(ROUND(CAR0!D242*Data!$D$36,0),"")</f>
        <v/>
      </c>
      <c r="C242" s="1" t="str">
        <f>IFERROR(ROUND(CAR0!E242*Data!$D$36,0),"")</f>
        <v/>
      </c>
      <c r="D242" s="49" t="str">
        <f>IFERROR(IF(CAR0!A242="","","v " &amp;ROUND(A242*Data!$C$35,0) &amp; ".0 " &amp; ROUND(B242*Data!$C$35,0) &amp; ".0 " &amp; ROUND(C242*Data!$C$35,0) &amp; ".0"),"")</f>
        <v/>
      </c>
      <c r="E242" s="85"/>
      <c r="F242" s="85"/>
      <c r="G242" s="85"/>
      <c r="H242" s="85"/>
      <c r="I242" s="85"/>
      <c r="J242" s="85"/>
      <c r="K242" s="85"/>
      <c r="L242" s="85"/>
      <c r="M242" s="85"/>
      <c r="N242" s="85"/>
      <c r="O242" s="85"/>
      <c r="P242" s="85"/>
      <c r="Q242" s="85"/>
      <c r="R242" s="85"/>
      <c r="S242" s="85"/>
      <c r="T242" s="85"/>
      <c r="U242" s="85"/>
      <c r="V242" s="85"/>
      <c r="W242" s="85"/>
      <c r="X242" s="85"/>
      <c r="Y242" s="85"/>
      <c r="Z242" s="85"/>
      <c r="AA242" s="85"/>
      <c r="AB242" s="85"/>
      <c r="AC242" s="85"/>
    </row>
    <row r="243" spans="1:29" x14ac:dyDescent="0.25">
      <c r="A243" s="1" t="str">
        <f>IFERROR(ROUND(CAR0!C243*Data!$D$36,0),"")</f>
        <v/>
      </c>
      <c r="B243" s="1" t="str">
        <f>IFERROR(ROUND(CAR0!D243*Data!$D$36,0),"")</f>
        <v/>
      </c>
      <c r="C243" s="1" t="str">
        <f>IFERROR(ROUND(CAR0!E243*Data!$D$36,0),"")</f>
        <v/>
      </c>
      <c r="D243" s="49" t="str">
        <f>IFERROR(IF(CAR0!A243="","","v " &amp;ROUND(A243*Data!$C$35,0) &amp; ".0 " &amp; ROUND(B243*Data!$C$35,0) &amp; ".0 " &amp; ROUND(C243*Data!$C$35,0) &amp; ".0"),"")</f>
        <v/>
      </c>
      <c r="E243" s="85"/>
      <c r="F243" s="85"/>
      <c r="G243" s="85"/>
      <c r="H243" s="85"/>
      <c r="I243" s="85"/>
      <c r="J243" s="85"/>
      <c r="K243" s="85"/>
      <c r="L243" s="85"/>
      <c r="M243" s="85"/>
      <c r="N243" s="85"/>
      <c r="O243" s="85"/>
      <c r="P243" s="85"/>
      <c r="Q243" s="85"/>
      <c r="R243" s="85"/>
      <c r="S243" s="85"/>
      <c r="T243" s="85"/>
      <c r="U243" s="85"/>
      <c r="V243" s="85"/>
      <c r="W243" s="85"/>
      <c r="X243" s="85"/>
      <c r="Y243" s="85"/>
      <c r="Z243" s="85"/>
      <c r="AA243" s="85"/>
      <c r="AB243" s="85"/>
      <c r="AC243" s="85"/>
    </row>
    <row r="244" spans="1:29" x14ac:dyDescent="0.25">
      <c r="A244" s="1" t="str">
        <f>IFERROR(ROUND(CAR0!C244*Data!$D$36,0),"")</f>
        <v/>
      </c>
      <c r="B244" s="1" t="str">
        <f>IFERROR(ROUND(CAR0!D244*Data!$D$36,0),"")</f>
        <v/>
      </c>
      <c r="C244" s="1" t="str">
        <f>IFERROR(ROUND(CAR0!E244*Data!$D$36,0),"")</f>
        <v/>
      </c>
      <c r="D244" s="49" t="str">
        <f>IFERROR(IF(CAR0!A244="","","v " &amp;ROUND(A244*Data!$C$35,0) &amp; ".0 " &amp; ROUND(B244*Data!$C$35,0) &amp; ".0 " &amp; ROUND(C244*Data!$C$35,0) &amp; ".0"),"")</f>
        <v/>
      </c>
      <c r="E244" s="85"/>
      <c r="F244" s="85"/>
      <c r="G244" s="85"/>
      <c r="H244" s="85"/>
      <c r="I244" s="85"/>
      <c r="J244" s="85"/>
      <c r="K244" s="85"/>
      <c r="L244" s="85"/>
      <c r="M244" s="85"/>
      <c r="N244" s="85"/>
      <c r="O244" s="85"/>
      <c r="P244" s="85"/>
      <c r="Q244" s="85"/>
      <c r="R244" s="85"/>
      <c r="S244" s="85"/>
      <c r="T244" s="85"/>
      <c r="U244" s="85"/>
      <c r="V244" s="85"/>
      <c r="W244" s="85"/>
      <c r="X244" s="85"/>
      <c r="Y244" s="85"/>
      <c r="Z244" s="85"/>
      <c r="AA244" s="85"/>
      <c r="AB244" s="85"/>
      <c r="AC244" s="85"/>
    </row>
    <row r="245" spans="1:29" x14ac:dyDescent="0.25">
      <c r="A245" s="1" t="str">
        <f>IFERROR(ROUND(CAR0!C245*Data!$D$36,0),"")</f>
        <v/>
      </c>
      <c r="B245" s="1" t="str">
        <f>IFERROR(ROUND(CAR0!D245*Data!$D$36,0),"")</f>
        <v/>
      </c>
      <c r="C245" s="1" t="str">
        <f>IFERROR(ROUND(CAR0!E245*Data!$D$36,0),"")</f>
        <v/>
      </c>
      <c r="D245" s="49" t="str">
        <f>IFERROR(IF(CAR0!A245="","","v " &amp;ROUND(A245*Data!$C$35,0) &amp; ".0 " &amp; ROUND(B245*Data!$C$35,0) &amp; ".0 " &amp; ROUND(C245*Data!$C$35,0) &amp; ".0"),"")</f>
        <v/>
      </c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5"/>
      <c r="R245" s="85"/>
      <c r="S245" s="85"/>
      <c r="T245" s="85"/>
      <c r="U245" s="85"/>
      <c r="V245" s="85"/>
      <c r="W245" s="85"/>
      <c r="X245" s="85"/>
      <c r="Y245" s="85"/>
      <c r="Z245" s="85"/>
      <c r="AA245" s="85"/>
      <c r="AB245" s="85"/>
      <c r="AC245" s="85"/>
    </row>
    <row r="246" spans="1:29" x14ac:dyDescent="0.25">
      <c r="A246" s="1" t="str">
        <f>IFERROR(ROUND(CAR0!C246*Data!$D$36,0),"")</f>
        <v/>
      </c>
      <c r="B246" s="1" t="str">
        <f>IFERROR(ROUND(CAR0!D246*Data!$D$36,0),"")</f>
        <v/>
      </c>
      <c r="C246" s="1" t="str">
        <f>IFERROR(ROUND(CAR0!E246*Data!$D$36,0),"")</f>
        <v/>
      </c>
      <c r="D246" s="49" t="str">
        <f>IFERROR(IF(CAR0!A246="","","v " &amp;ROUND(A246*Data!$C$35,0) &amp; ".0 " &amp; ROUND(B246*Data!$C$35,0) &amp; ".0 " &amp; ROUND(C246*Data!$C$35,0) &amp; ".0"),"")</f>
        <v/>
      </c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5"/>
      <c r="S246" s="85"/>
      <c r="T246" s="85"/>
      <c r="U246" s="85"/>
      <c r="V246" s="85"/>
      <c r="W246" s="85"/>
      <c r="X246" s="85"/>
      <c r="Y246" s="85"/>
      <c r="Z246" s="85"/>
      <c r="AA246" s="85"/>
      <c r="AB246" s="85"/>
      <c r="AC246" s="85"/>
    </row>
    <row r="247" spans="1:29" x14ac:dyDescent="0.25">
      <c r="A247" s="1" t="str">
        <f>IFERROR(ROUND(CAR0!C247*Data!$D$36,0),"")</f>
        <v/>
      </c>
      <c r="B247" s="1" t="str">
        <f>IFERROR(ROUND(CAR0!D247*Data!$D$36,0),"")</f>
        <v/>
      </c>
      <c r="C247" s="1" t="str">
        <f>IFERROR(ROUND(CAR0!E247*Data!$D$36,0),"")</f>
        <v/>
      </c>
      <c r="D247" s="49" t="str">
        <f>IFERROR(IF(CAR0!A247="","","v " &amp;ROUND(A247*Data!$C$35,0) &amp; ".0 " &amp; ROUND(B247*Data!$C$35,0) &amp; ".0 " &amp; ROUND(C247*Data!$C$35,0) &amp; ".0"),"")</f>
        <v/>
      </c>
      <c r="E247" s="85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5"/>
      <c r="R247" s="85"/>
      <c r="S247" s="85"/>
      <c r="T247" s="85"/>
      <c r="U247" s="85"/>
      <c r="V247" s="85"/>
      <c r="W247" s="85"/>
      <c r="X247" s="85"/>
      <c r="Y247" s="85"/>
      <c r="Z247" s="85"/>
      <c r="AA247" s="85"/>
      <c r="AB247" s="85"/>
      <c r="AC247" s="85"/>
    </row>
    <row r="248" spans="1:29" x14ac:dyDescent="0.25">
      <c r="A248" s="1" t="str">
        <f>IFERROR(ROUND(CAR0!C248*Data!$D$36,0),"")</f>
        <v/>
      </c>
      <c r="B248" s="1" t="str">
        <f>IFERROR(ROUND(CAR0!D248*Data!$D$36,0),"")</f>
        <v/>
      </c>
      <c r="C248" s="1" t="str">
        <f>IFERROR(ROUND(CAR0!E248*Data!$D$36,0),"")</f>
        <v/>
      </c>
      <c r="D248" s="49" t="str">
        <f>IFERROR(IF(CAR0!A248="","","v " &amp;ROUND(A248*Data!$C$35,0) &amp; ".0 " &amp; ROUND(B248*Data!$C$35,0) &amp; ".0 " &amp; ROUND(C248*Data!$C$35,0) &amp; ".0"),"")</f>
        <v/>
      </c>
      <c r="E248" s="85"/>
      <c r="F248" s="85"/>
      <c r="G248" s="85"/>
      <c r="H248" s="85"/>
      <c r="I248" s="85"/>
      <c r="J248" s="85"/>
      <c r="K248" s="85"/>
      <c r="L248" s="85"/>
      <c r="M248" s="85"/>
      <c r="N248" s="85"/>
      <c r="O248" s="85"/>
      <c r="P248" s="85"/>
      <c r="Q248" s="85"/>
      <c r="R248" s="85"/>
      <c r="S248" s="85"/>
      <c r="T248" s="85"/>
      <c r="U248" s="85"/>
      <c r="V248" s="85"/>
      <c r="W248" s="85"/>
      <c r="X248" s="85"/>
      <c r="Y248" s="85"/>
      <c r="Z248" s="85"/>
      <c r="AA248" s="85"/>
      <c r="AB248" s="85"/>
      <c r="AC248" s="85"/>
    </row>
    <row r="249" spans="1:29" x14ac:dyDescent="0.25">
      <c r="A249" s="1" t="str">
        <f>IFERROR(ROUND(CAR0!C249*Data!$D$36,0),"")</f>
        <v/>
      </c>
      <c r="B249" s="1" t="str">
        <f>IFERROR(ROUND(CAR0!D249*Data!$D$36,0),"")</f>
        <v/>
      </c>
      <c r="C249" s="1" t="str">
        <f>IFERROR(ROUND(CAR0!E249*Data!$D$36,0),"")</f>
        <v/>
      </c>
      <c r="D249" s="49" t="str">
        <f>IFERROR(IF(CAR0!A249="","","v " &amp;ROUND(A249*Data!$C$35,0) &amp; ".0 " &amp; ROUND(B249*Data!$C$35,0) &amp; ".0 " &amp; ROUND(C249*Data!$C$35,0) &amp; ".0"),"")</f>
        <v/>
      </c>
      <c r="E249" s="85"/>
      <c r="F249" s="85"/>
      <c r="G249" s="85"/>
      <c r="H249" s="85"/>
      <c r="I249" s="85"/>
      <c r="J249" s="85"/>
      <c r="K249" s="85"/>
      <c r="L249" s="85"/>
      <c r="M249" s="85"/>
      <c r="N249" s="85"/>
      <c r="O249" s="85"/>
      <c r="P249" s="85"/>
      <c r="Q249" s="85"/>
      <c r="R249" s="85"/>
      <c r="S249" s="85"/>
      <c r="T249" s="85"/>
      <c r="U249" s="85"/>
      <c r="V249" s="85"/>
      <c r="W249" s="85"/>
      <c r="X249" s="85"/>
      <c r="Y249" s="85"/>
      <c r="Z249" s="85"/>
      <c r="AA249" s="85"/>
      <c r="AB249" s="85"/>
      <c r="AC249" s="85"/>
    </row>
    <row r="250" spans="1:29" x14ac:dyDescent="0.25">
      <c r="A250" s="1" t="str">
        <f>IFERROR(ROUND(CAR0!C250*Data!$D$36,0),"")</f>
        <v/>
      </c>
      <c r="B250" s="1" t="str">
        <f>IFERROR(ROUND(CAR0!D250*Data!$D$36,0),"")</f>
        <v/>
      </c>
      <c r="C250" s="1" t="str">
        <f>IFERROR(ROUND(CAR0!E250*Data!$D$36,0),"")</f>
        <v/>
      </c>
      <c r="D250" s="49" t="str">
        <f>IFERROR(IF(CAR0!A250="","","v " &amp;ROUND(A250*Data!$C$35,0) &amp; ".0 " &amp; ROUND(B250*Data!$C$35,0) &amp; ".0 " &amp; ROUND(C250*Data!$C$35,0) &amp; ".0"),"")</f>
        <v/>
      </c>
      <c r="E250" s="85"/>
      <c r="F250" s="85"/>
      <c r="G250" s="85"/>
      <c r="H250" s="85"/>
      <c r="I250" s="85"/>
      <c r="J250" s="85"/>
      <c r="K250" s="85"/>
      <c r="L250" s="85"/>
      <c r="M250" s="85"/>
      <c r="N250" s="85"/>
      <c r="O250" s="85"/>
      <c r="P250" s="85"/>
      <c r="Q250" s="85"/>
      <c r="R250" s="85"/>
      <c r="S250" s="85"/>
      <c r="T250" s="85"/>
      <c r="U250" s="85"/>
      <c r="V250" s="85"/>
      <c r="W250" s="85"/>
      <c r="X250" s="85"/>
      <c r="Y250" s="85"/>
      <c r="Z250" s="85"/>
      <c r="AA250" s="85"/>
      <c r="AB250" s="85"/>
      <c r="AC250" s="85"/>
    </row>
    <row r="251" spans="1:29" x14ac:dyDescent="0.25">
      <c r="A251" s="1" t="str">
        <f>IFERROR(ROUND(CAR0!C251*Data!$D$36,0),"")</f>
        <v/>
      </c>
      <c r="B251" s="1" t="str">
        <f>IFERROR(ROUND(CAR0!D251*Data!$D$36,0),"")</f>
        <v/>
      </c>
      <c r="C251" s="1" t="str">
        <f>IFERROR(ROUND(CAR0!E251*Data!$D$36,0),"")</f>
        <v/>
      </c>
      <c r="D251" s="49" t="str">
        <f>IFERROR(IF(CAR0!A251="","","v " &amp;ROUND(A251*Data!$C$35,0) &amp; ".0 " &amp; ROUND(B251*Data!$C$35,0) &amp; ".0 " &amp; ROUND(C251*Data!$C$35,0) &amp; ".0"),"")</f>
        <v/>
      </c>
      <c r="E251" s="85"/>
      <c r="F251" s="85"/>
      <c r="G251" s="85"/>
      <c r="H251" s="85"/>
      <c r="I251" s="85"/>
      <c r="J251" s="85"/>
      <c r="K251" s="85"/>
      <c r="L251" s="85"/>
      <c r="M251" s="85"/>
      <c r="N251" s="85"/>
      <c r="O251" s="85"/>
      <c r="P251" s="85"/>
      <c r="Q251" s="85"/>
      <c r="R251" s="85"/>
      <c r="S251" s="85"/>
      <c r="T251" s="85"/>
      <c r="U251" s="85"/>
      <c r="V251" s="85"/>
      <c r="W251" s="85"/>
      <c r="X251" s="85"/>
      <c r="Y251" s="85"/>
      <c r="Z251" s="85"/>
      <c r="AA251" s="85"/>
      <c r="AB251" s="85"/>
      <c r="AC251" s="85"/>
    </row>
    <row r="252" spans="1:29" x14ac:dyDescent="0.25">
      <c r="A252" s="1" t="str">
        <f>IFERROR(ROUND(CAR0!C252*Data!$D$36,0),"")</f>
        <v/>
      </c>
      <c r="B252" s="1" t="str">
        <f>IFERROR(ROUND(CAR0!D252*Data!$D$36,0),"")</f>
        <v/>
      </c>
      <c r="C252" s="1" t="str">
        <f>IFERROR(ROUND(CAR0!E252*Data!$D$36,0),"")</f>
        <v/>
      </c>
      <c r="D252" s="49" t="str">
        <f>IFERROR(IF(CAR0!A252="","","v " &amp;ROUND(A252*Data!$C$35,0) &amp; ".0 " &amp; ROUND(B252*Data!$C$35,0) &amp; ".0 " &amp; ROUND(C252*Data!$C$35,0) &amp; ".0"),"")</f>
        <v/>
      </c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5"/>
      <c r="S252" s="85"/>
      <c r="T252" s="85"/>
      <c r="U252" s="85"/>
      <c r="V252" s="85"/>
      <c r="W252" s="85"/>
      <c r="X252" s="85"/>
      <c r="Y252" s="85"/>
      <c r="Z252" s="85"/>
      <c r="AA252" s="85"/>
      <c r="AB252" s="85"/>
      <c r="AC252" s="85"/>
    </row>
    <row r="253" spans="1:29" x14ac:dyDescent="0.25">
      <c r="A253" s="1" t="str">
        <f>IFERROR(ROUND(CAR0!C253*Data!$D$36,0),"")</f>
        <v/>
      </c>
      <c r="B253" s="1" t="str">
        <f>IFERROR(ROUND(CAR0!D253*Data!$D$36,0),"")</f>
        <v/>
      </c>
      <c r="C253" s="1" t="str">
        <f>IFERROR(ROUND(CAR0!E253*Data!$D$36,0),"")</f>
        <v/>
      </c>
      <c r="D253" s="49" t="str">
        <f>IFERROR(IF(CAR0!A253="","","v " &amp;ROUND(A253*Data!$C$35,0) &amp; ".0 " &amp; ROUND(B253*Data!$C$35,0) &amp; ".0 " &amp; ROUND(C253*Data!$C$35,0) &amp; ".0"),"")</f>
        <v/>
      </c>
      <c r="E253" s="85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5"/>
      <c r="R253" s="85"/>
      <c r="S253" s="85"/>
      <c r="T253" s="85"/>
      <c r="U253" s="85"/>
      <c r="V253" s="85"/>
      <c r="W253" s="85"/>
      <c r="X253" s="85"/>
      <c r="Y253" s="85"/>
      <c r="Z253" s="85"/>
      <c r="AA253" s="85"/>
      <c r="AB253" s="85"/>
      <c r="AC253" s="85"/>
    </row>
    <row r="254" spans="1:29" x14ac:dyDescent="0.25">
      <c r="A254" s="1" t="str">
        <f>IFERROR(ROUND(CAR0!C254*Data!$D$36,0),"")</f>
        <v/>
      </c>
      <c r="B254" s="1" t="str">
        <f>IFERROR(ROUND(CAR0!D254*Data!$D$36,0),"")</f>
        <v/>
      </c>
      <c r="C254" s="1" t="str">
        <f>IFERROR(ROUND(CAR0!E254*Data!$D$36,0),"")</f>
        <v/>
      </c>
      <c r="D254" s="49" t="str">
        <f>IFERROR(IF(CAR0!A254="","","v " &amp;ROUND(A254*Data!$C$35,0) &amp; ".0 " &amp; ROUND(B254*Data!$C$35,0) &amp; ".0 " &amp; ROUND(C254*Data!$C$35,0) &amp; ".0"),"")</f>
        <v/>
      </c>
      <c r="E254" s="85"/>
      <c r="F254" s="85"/>
      <c r="G254" s="85"/>
      <c r="H254" s="85"/>
      <c r="I254" s="85"/>
      <c r="J254" s="85"/>
      <c r="K254" s="85"/>
      <c r="L254" s="85"/>
      <c r="M254" s="85"/>
      <c r="N254" s="85"/>
      <c r="O254" s="85"/>
      <c r="P254" s="85"/>
      <c r="Q254" s="85"/>
      <c r="R254" s="85"/>
      <c r="S254" s="85"/>
      <c r="T254" s="85"/>
      <c r="U254" s="85"/>
      <c r="V254" s="85"/>
      <c r="W254" s="85"/>
      <c r="X254" s="85"/>
      <c r="Y254" s="85"/>
      <c r="Z254" s="85"/>
      <c r="AA254" s="85"/>
      <c r="AB254" s="85"/>
      <c r="AC254" s="85"/>
    </row>
    <row r="255" spans="1:29" x14ac:dyDescent="0.25">
      <c r="A255" s="1" t="str">
        <f>IFERROR(ROUND(CAR0!C255*Data!$D$36,0),"")</f>
        <v/>
      </c>
      <c r="B255" s="1" t="str">
        <f>IFERROR(ROUND(CAR0!D255*Data!$D$36,0),"")</f>
        <v/>
      </c>
      <c r="C255" s="1" t="str">
        <f>IFERROR(ROUND(CAR0!E255*Data!$D$36,0),"")</f>
        <v/>
      </c>
      <c r="D255" s="49" t="str">
        <f>IFERROR(IF(CAR0!A255="","","v " &amp;ROUND(A255*Data!$C$35,0) &amp; ".0 " &amp; ROUND(B255*Data!$C$35,0) &amp; ".0 " &amp; ROUND(C255*Data!$C$35,0) &amp; ".0"),"")</f>
        <v/>
      </c>
      <c r="E255" s="85"/>
      <c r="F255" s="85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5"/>
      <c r="R255" s="85"/>
      <c r="S255" s="85"/>
      <c r="T255" s="85"/>
      <c r="U255" s="85"/>
      <c r="V255" s="85"/>
      <c r="W255" s="85"/>
      <c r="X255" s="85"/>
      <c r="Y255" s="85"/>
      <c r="Z255" s="85"/>
      <c r="AA255" s="85"/>
      <c r="AB255" s="85"/>
      <c r="AC255" s="85"/>
    </row>
    <row r="256" spans="1:29" ht="15.75" thickBot="1" x14ac:dyDescent="0.3">
      <c r="A256" s="1" t="str">
        <f>IFERROR(ROUND(CAR0!C256*Data!$D$36,0),"")</f>
        <v/>
      </c>
      <c r="B256" s="1" t="str">
        <f>IFERROR(ROUND(CAR0!D256*Data!$D$36,0),"")</f>
        <v/>
      </c>
      <c r="C256" s="1" t="str">
        <f>IFERROR(ROUND(CAR0!E256*Data!$D$36,0),"")</f>
        <v/>
      </c>
      <c r="D256" s="50" t="str">
        <f>IFERROR(IF(CAR0!A256="","","v " &amp;ROUND(A256*Data!$C$35,0) &amp; ".0 " &amp; ROUND(B256*Data!$C$35,0) &amp; ".0 " &amp; ROUND(C256*Data!$C$35,0) &amp; ".0"),"")</f>
        <v/>
      </c>
      <c r="E256" s="85"/>
      <c r="F256" s="85"/>
      <c r="G256" s="85"/>
      <c r="H256" s="85"/>
      <c r="I256" s="85"/>
      <c r="J256" s="85"/>
      <c r="K256" s="85"/>
      <c r="L256" s="85"/>
      <c r="M256" s="85"/>
      <c r="N256" s="85"/>
      <c r="O256" s="85"/>
      <c r="P256" s="85"/>
      <c r="Q256" s="85"/>
      <c r="R256" s="85"/>
      <c r="S256" s="85"/>
      <c r="T256" s="85"/>
      <c r="U256" s="85"/>
      <c r="V256" s="85"/>
      <c r="W256" s="85"/>
      <c r="X256" s="85"/>
      <c r="Y256" s="85"/>
      <c r="Z256" s="85"/>
      <c r="AA256" s="85"/>
      <c r="AB256" s="85"/>
      <c r="AC256" s="8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showGridLines="0" workbookViewId="0">
      <selection activeCell="I9" sqref="I9"/>
    </sheetView>
  </sheetViews>
  <sheetFormatPr baseColWidth="10" defaultRowHeight="15" x14ac:dyDescent="0.25"/>
  <cols>
    <col min="1" max="16384" width="11.42578125" style="1"/>
  </cols>
  <sheetData>
    <row r="1" spans="1:17" x14ac:dyDescent="0.25">
      <c r="A1" s="31" t="s">
        <v>31</v>
      </c>
      <c r="B1" s="31" t="s">
        <v>32</v>
      </c>
      <c r="C1" s="31" t="s">
        <v>37</v>
      </c>
      <c r="D1" s="31" t="s">
        <v>33</v>
      </c>
      <c r="E1" s="31" t="s">
        <v>34</v>
      </c>
      <c r="F1" s="31" t="s">
        <v>38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x14ac:dyDescent="0.25">
      <c r="A2" s="55">
        <v>620</v>
      </c>
      <c r="B2" s="55">
        <v>101</v>
      </c>
      <c r="C2" s="55">
        <v>221</v>
      </c>
      <c r="D2" s="55">
        <v>67</v>
      </c>
      <c r="E2" s="55">
        <v>23</v>
      </c>
      <c r="F2" s="55">
        <v>355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</row>
    <row r="4" spans="1:17" x14ac:dyDescent="0.25">
      <c r="A4" s="31" t="s">
        <v>40</v>
      </c>
      <c r="B4" s="59">
        <f>(E2-B2)/(D2-A2)</f>
        <v>0.1410488245931284</v>
      </c>
      <c r="C4" s="59" t="s">
        <v>41</v>
      </c>
      <c r="D4" s="59">
        <f>(F2-C2)/(D2-A2)</f>
        <v>-0.24231464737793851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x14ac:dyDescent="0.25">
      <c r="A5" s="31" t="s">
        <v>40</v>
      </c>
      <c r="B5" s="59">
        <f>B2-A2*B4</f>
        <v>13.549728752260393</v>
      </c>
      <c r="C5" s="59" t="s">
        <v>42</v>
      </c>
      <c r="D5" s="59">
        <f>F2-D2*D4</f>
        <v>371.23508137432191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25">
      <c r="A7" s="31" t="s">
        <v>35</v>
      </c>
      <c r="B7" s="31" t="s">
        <v>36</v>
      </c>
      <c r="C7" s="31" t="s">
        <v>39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x14ac:dyDescent="0.25">
      <c r="A8" s="55">
        <v>503</v>
      </c>
      <c r="B8" s="84">
        <f>ROUND(B4*A8+B5,)</f>
        <v>84</v>
      </c>
      <c r="C8" s="69">
        <f>ROUND(D4*A8+D5,)</f>
        <v>249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showGridLines="0" workbookViewId="0">
      <selection activeCell="E2" sqref="E2"/>
    </sheetView>
  </sheetViews>
  <sheetFormatPr baseColWidth="10" defaultRowHeight="15" x14ac:dyDescent="0.25"/>
  <cols>
    <col min="1" max="4" width="11.42578125" style="1"/>
  </cols>
  <sheetData>
    <row r="1" spans="1:6" x14ac:dyDescent="0.25">
      <c r="A1" s="1" t="s">
        <v>133</v>
      </c>
      <c r="B1" s="1" t="s">
        <v>143</v>
      </c>
      <c r="C1" s="1" t="s">
        <v>147</v>
      </c>
      <c r="D1" s="1" t="s">
        <v>139</v>
      </c>
      <c r="E1" s="1" t="s">
        <v>201</v>
      </c>
      <c r="F1" s="1" t="s">
        <v>159</v>
      </c>
    </row>
    <row r="2" spans="1:6" x14ac:dyDescent="0.25">
      <c r="A2" s="34" t="s">
        <v>157</v>
      </c>
      <c r="B2" s="1">
        <v>0.8</v>
      </c>
      <c r="E2">
        <f t="shared" ref="E2:E22" si="0">247*B2-10</f>
        <v>187.60000000000002</v>
      </c>
      <c r="F2" s="30" t="str">
        <f>IF(E2&lt;=255,RIGHT(DEC2HEX(E2),2),RIGHT(DEC2HEX(E2),2)&amp;"/"&amp;LEFT(DEC2HEX(E2),2))</f>
        <v>BB</v>
      </c>
    </row>
    <row r="3" spans="1:6" x14ac:dyDescent="0.25">
      <c r="A3" s="1" t="s">
        <v>6</v>
      </c>
      <c r="B3" s="1">
        <v>0.9</v>
      </c>
      <c r="E3">
        <f t="shared" si="0"/>
        <v>212.3</v>
      </c>
      <c r="F3" s="30" t="str">
        <f t="shared" ref="F3:F23" si="1">IF(E3&lt;=255,RIGHT(DEC2HEX(E3),2),RIGHT(DEC2HEX(E3),2)&amp;"/"&amp;LEFT(DEC2HEX(E3),2))</f>
        <v>D4</v>
      </c>
    </row>
    <row r="4" spans="1:6" x14ac:dyDescent="0.25">
      <c r="A4" s="1" t="s">
        <v>125</v>
      </c>
      <c r="B4" s="1">
        <v>0.83</v>
      </c>
      <c r="C4" s="1" t="s">
        <v>148</v>
      </c>
      <c r="D4" s="1">
        <f>HEX2DEC(C4)</f>
        <v>211</v>
      </c>
      <c r="E4">
        <f t="shared" si="0"/>
        <v>195.01</v>
      </c>
      <c r="F4" s="30" t="str">
        <f t="shared" si="1"/>
        <v>C3</v>
      </c>
    </row>
    <row r="5" spans="1:6" x14ac:dyDescent="0.25">
      <c r="A5" s="34">
        <v>328</v>
      </c>
      <c r="B5" s="1">
        <v>0.9</v>
      </c>
      <c r="E5">
        <f t="shared" si="0"/>
        <v>212.3</v>
      </c>
      <c r="F5" s="30" t="str">
        <f t="shared" si="1"/>
        <v>D4</v>
      </c>
    </row>
    <row r="6" spans="1:6" x14ac:dyDescent="0.25">
      <c r="A6" s="34">
        <v>308</v>
      </c>
      <c r="B6" s="1">
        <v>0.9</v>
      </c>
      <c r="E6">
        <f t="shared" si="0"/>
        <v>212.3</v>
      </c>
      <c r="F6" s="30" t="str">
        <f t="shared" si="1"/>
        <v>D4</v>
      </c>
    </row>
    <row r="7" spans="1:6" x14ac:dyDescent="0.25">
      <c r="A7" s="1" t="s">
        <v>128</v>
      </c>
      <c r="B7" s="1">
        <v>0.86</v>
      </c>
      <c r="C7" s="1" t="s">
        <v>148</v>
      </c>
      <c r="D7" s="1">
        <f>HEX2DEC(C7)</f>
        <v>211</v>
      </c>
      <c r="E7">
        <f t="shared" si="0"/>
        <v>202.42</v>
      </c>
      <c r="F7" s="30" t="str">
        <f t="shared" si="1"/>
        <v>CA</v>
      </c>
    </row>
    <row r="8" spans="1:6" x14ac:dyDescent="0.25">
      <c r="A8" s="1" t="s">
        <v>131</v>
      </c>
      <c r="B8" s="1">
        <v>0.89</v>
      </c>
      <c r="C8" s="1" t="s">
        <v>148</v>
      </c>
      <c r="D8" s="1">
        <f>HEX2DEC(C8)</f>
        <v>211</v>
      </c>
      <c r="E8">
        <f t="shared" si="0"/>
        <v>209.83</v>
      </c>
      <c r="F8" s="30" t="str">
        <f t="shared" si="1"/>
        <v>D1</v>
      </c>
    </row>
    <row r="9" spans="1:6" x14ac:dyDescent="0.25">
      <c r="A9" s="1" t="s">
        <v>132</v>
      </c>
      <c r="B9" s="1">
        <v>0.9</v>
      </c>
      <c r="C9" s="1" t="s">
        <v>148</v>
      </c>
      <c r="D9" s="1">
        <f>HEX2DEC(C9)</f>
        <v>211</v>
      </c>
      <c r="E9">
        <f t="shared" si="0"/>
        <v>212.3</v>
      </c>
      <c r="F9" s="30" t="str">
        <f t="shared" si="1"/>
        <v>D4</v>
      </c>
    </row>
    <row r="10" spans="1:6" x14ac:dyDescent="0.25">
      <c r="A10" s="34" t="s">
        <v>156</v>
      </c>
      <c r="B10" s="1">
        <v>0.9</v>
      </c>
      <c r="E10">
        <f t="shared" si="0"/>
        <v>212.3</v>
      </c>
      <c r="F10" s="30" t="str">
        <f t="shared" si="1"/>
        <v>D4</v>
      </c>
    </row>
    <row r="11" spans="1:6" x14ac:dyDescent="0.25">
      <c r="A11" s="34">
        <v>408</v>
      </c>
      <c r="B11" s="1">
        <v>0.9</v>
      </c>
      <c r="E11">
        <f t="shared" si="0"/>
        <v>212.3</v>
      </c>
      <c r="F11" s="30" t="str">
        <f t="shared" si="1"/>
        <v>D4</v>
      </c>
    </row>
    <row r="12" spans="1:6" x14ac:dyDescent="0.25">
      <c r="A12" s="1" t="s">
        <v>126</v>
      </c>
      <c r="B12" s="1">
        <v>0.92</v>
      </c>
      <c r="C12" s="1" t="s">
        <v>148</v>
      </c>
      <c r="D12" s="1">
        <f>HEX2DEC(C12)</f>
        <v>211</v>
      </c>
      <c r="E12">
        <f t="shared" si="0"/>
        <v>217.24</v>
      </c>
      <c r="F12" s="30" t="str">
        <f t="shared" si="1"/>
        <v>D9</v>
      </c>
    </row>
    <row r="13" spans="1:6" x14ac:dyDescent="0.25">
      <c r="A13" s="34" t="s">
        <v>144</v>
      </c>
      <c r="B13" s="1">
        <v>0.93</v>
      </c>
      <c r="E13">
        <f t="shared" si="0"/>
        <v>219.71</v>
      </c>
      <c r="F13" s="30" t="str">
        <f t="shared" si="1"/>
        <v>DB</v>
      </c>
    </row>
    <row r="14" spans="1:6" x14ac:dyDescent="0.25">
      <c r="A14" s="1" t="s">
        <v>127</v>
      </c>
      <c r="B14" s="1">
        <v>0.94</v>
      </c>
      <c r="C14" s="1" t="s">
        <v>150</v>
      </c>
      <c r="D14" s="1">
        <f>HEX2DEC(C14)</f>
        <v>210</v>
      </c>
      <c r="E14">
        <f t="shared" si="0"/>
        <v>222.17999999999998</v>
      </c>
      <c r="F14" s="30" t="str">
        <f t="shared" si="1"/>
        <v>DE</v>
      </c>
    </row>
    <row r="15" spans="1:6" x14ac:dyDescent="0.25">
      <c r="A15" s="34" t="s">
        <v>155</v>
      </c>
      <c r="B15" s="1">
        <v>0.95</v>
      </c>
      <c r="E15">
        <f t="shared" si="0"/>
        <v>224.64999999999998</v>
      </c>
      <c r="F15" s="30" t="str">
        <f t="shared" si="1"/>
        <v>E0</v>
      </c>
    </row>
    <row r="16" spans="1:6" x14ac:dyDescent="0.25">
      <c r="A16" s="34" t="s">
        <v>146</v>
      </c>
      <c r="B16" s="1">
        <v>0.95</v>
      </c>
      <c r="E16">
        <f t="shared" si="0"/>
        <v>224.64999999999998</v>
      </c>
      <c r="F16" s="30" t="str">
        <f t="shared" si="1"/>
        <v>E0</v>
      </c>
    </row>
    <row r="17" spans="1:6" x14ac:dyDescent="0.25">
      <c r="A17" s="1" t="s">
        <v>129</v>
      </c>
      <c r="B17" s="1">
        <v>0.95</v>
      </c>
      <c r="C17" s="1" t="s">
        <v>148</v>
      </c>
      <c r="D17" s="1">
        <f>HEX2DEC(C17)</f>
        <v>211</v>
      </c>
      <c r="E17">
        <f t="shared" si="0"/>
        <v>224.64999999999998</v>
      </c>
      <c r="F17" s="30" t="str">
        <f t="shared" si="1"/>
        <v>E0</v>
      </c>
    </row>
    <row r="18" spans="1:6" x14ac:dyDescent="0.25">
      <c r="A18" s="34" t="s">
        <v>145</v>
      </c>
      <c r="B18" s="1">
        <v>1.05</v>
      </c>
      <c r="E18">
        <f t="shared" si="0"/>
        <v>249.35000000000002</v>
      </c>
      <c r="F18" s="30" t="str">
        <f t="shared" si="1"/>
        <v>F9</v>
      </c>
    </row>
    <row r="19" spans="1:6" x14ac:dyDescent="0.25">
      <c r="A19" s="1" t="s">
        <v>158</v>
      </c>
      <c r="B19" s="1">
        <v>1.7</v>
      </c>
      <c r="E19">
        <f t="shared" si="0"/>
        <v>409.9</v>
      </c>
      <c r="F19" s="30" t="str">
        <f t="shared" si="1"/>
        <v>99/19</v>
      </c>
    </row>
    <row r="20" spans="1:6" x14ac:dyDescent="0.25">
      <c r="A20" s="1">
        <v>962</v>
      </c>
      <c r="B20" s="1">
        <v>2</v>
      </c>
      <c r="C20" s="1" t="s">
        <v>149</v>
      </c>
      <c r="D20" s="1">
        <f>HEX2DEC(C20)</f>
        <v>500</v>
      </c>
      <c r="E20">
        <f t="shared" si="0"/>
        <v>484</v>
      </c>
      <c r="F20" s="30" t="str">
        <f t="shared" si="1"/>
        <v>E4/1E</v>
      </c>
    </row>
    <row r="21" spans="1:6" x14ac:dyDescent="0.25">
      <c r="A21" s="1" t="s">
        <v>152</v>
      </c>
      <c r="B21" s="1">
        <v>2</v>
      </c>
      <c r="C21" s="37" t="s">
        <v>153</v>
      </c>
      <c r="D21" s="1">
        <f>HEX2DEC(C21)</f>
        <v>480</v>
      </c>
      <c r="E21">
        <f t="shared" si="0"/>
        <v>484</v>
      </c>
      <c r="F21" s="30" t="str">
        <f t="shared" si="1"/>
        <v>E4/1E</v>
      </c>
    </row>
    <row r="22" spans="1:6" x14ac:dyDescent="0.25">
      <c r="A22" s="1" t="s">
        <v>151</v>
      </c>
      <c r="B22" s="1">
        <v>2.5</v>
      </c>
      <c r="C22" s="1">
        <v>258</v>
      </c>
      <c r="D22" s="1">
        <f>HEX2DEC(C22)</f>
        <v>600</v>
      </c>
      <c r="E22">
        <f t="shared" si="0"/>
        <v>607.5</v>
      </c>
      <c r="F22" s="30" t="str">
        <f t="shared" si="1"/>
        <v>5F/25</v>
      </c>
    </row>
    <row r="23" spans="1:6" x14ac:dyDescent="0.25">
      <c r="A23" s="1" t="s">
        <v>130</v>
      </c>
      <c r="C23" s="1" t="s">
        <v>148</v>
      </c>
      <c r="D23" s="1">
        <f>HEX2DEC(C23)</f>
        <v>211</v>
      </c>
      <c r="F23" s="30" t="str">
        <f t="shared" si="1"/>
        <v>0</v>
      </c>
    </row>
  </sheetData>
  <sortState ref="A2:F23">
    <sortCondition ref="B2:B23"/>
  </sortState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showGridLines="0" workbookViewId="0">
      <selection activeCell="B10" sqref="B10"/>
    </sheetView>
  </sheetViews>
  <sheetFormatPr baseColWidth="10" defaultRowHeight="15" x14ac:dyDescent="0.25"/>
  <cols>
    <col min="3" max="3" width="15.5703125" bestFit="1" customWidth="1"/>
  </cols>
  <sheetData>
    <row r="1" spans="1:7" x14ac:dyDescent="0.25">
      <c r="A1" s="34" t="s">
        <v>133</v>
      </c>
      <c r="B1" s="34" t="s">
        <v>134</v>
      </c>
      <c r="C1" s="34" t="s">
        <v>134</v>
      </c>
      <c r="D1" s="34" t="s">
        <v>138</v>
      </c>
      <c r="E1" s="34" t="s">
        <v>139</v>
      </c>
      <c r="F1" s="34" t="s">
        <v>140</v>
      </c>
    </row>
    <row r="2" spans="1:7" x14ac:dyDescent="0.25">
      <c r="A2" s="34" t="s">
        <v>131</v>
      </c>
      <c r="B2" s="34">
        <v>29</v>
      </c>
      <c r="C2" s="34">
        <f t="shared" ref="C2:C9" si="0">B2*9.81</f>
        <v>284.49</v>
      </c>
      <c r="D2" s="34" t="s">
        <v>135</v>
      </c>
      <c r="E2" s="34">
        <f t="shared" ref="E2:E12" si="1">HEX2DEC(D2)</f>
        <v>46</v>
      </c>
      <c r="F2" s="35">
        <f t="shared" ref="F2:F12" si="2">C2/E2</f>
        <v>6.1845652173913042</v>
      </c>
      <c r="G2" s="33"/>
    </row>
    <row r="3" spans="1:7" x14ac:dyDescent="0.25">
      <c r="A3" s="34" t="s">
        <v>130</v>
      </c>
      <c r="B3" s="34">
        <v>51</v>
      </c>
      <c r="C3" s="34">
        <f t="shared" si="0"/>
        <v>500.31</v>
      </c>
      <c r="D3" s="34" t="s">
        <v>137</v>
      </c>
      <c r="E3" s="34">
        <f t="shared" si="1"/>
        <v>78</v>
      </c>
      <c r="F3" s="35">
        <f t="shared" si="2"/>
        <v>6.4142307692307696</v>
      </c>
      <c r="G3" s="33"/>
    </row>
    <row r="4" spans="1:7" x14ac:dyDescent="0.25">
      <c r="A4" s="34" t="s">
        <v>126</v>
      </c>
      <c r="B4" s="34">
        <v>50</v>
      </c>
      <c r="C4" s="34">
        <f t="shared" si="0"/>
        <v>490.5</v>
      </c>
      <c r="D4" s="34">
        <v>48</v>
      </c>
      <c r="E4" s="34">
        <f t="shared" si="1"/>
        <v>72</v>
      </c>
      <c r="F4" s="35">
        <f t="shared" si="2"/>
        <v>6.8125</v>
      </c>
      <c r="G4" s="33"/>
    </row>
    <row r="5" spans="1:7" x14ac:dyDescent="0.25">
      <c r="A5" s="34" t="s">
        <v>125</v>
      </c>
      <c r="B5" s="34">
        <v>33</v>
      </c>
      <c r="C5" s="34">
        <f t="shared" si="0"/>
        <v>323.73</v>
      </c>
      <c r="D5" s="34" t="s">
        <v>135</v>
      </c>
      <c r="E5" s="34">
        <f t="shared" si="1"/>
        <v>46</v>
      </c>
      <c r="F5" s="35">
        <f t="shared" si="2"/>
        <v>7.0376086956521746</v>
      </c>
      <c r="G5" s="33"/>
    </row>
    <row r="6" spans="1:7" x14ac:dyDescent="0.25">
      <c r="A6" s="34" t="s">
        <v>132</v>
      </c>
      <c r="B6" s="34">
        <v>29</v>
      </c>
      <c r="C6" s="34">
        <f t="shared" si="0"/>
        <v>284.49</v>
      </c>
      <c r="D6" s="34">
        <v>26</v>
      </c>
      <c r="E6" s="34">
        <f t="shared" si="1"/>
        <v>38</v>
      </c>
      <c r="F6" s="35">
        <f t="shared" si="2"/>
        <v>7.4865789473684217</v>
      </c>
      <c r="G6" s="33"/>
    </row>
    <row r="7" spans="1:7" x14ac:dyDescent="0.25">
      <c r="A7" s="34" t="s">
        <v>127</v>
      </c>
      <c r="B7" s="34">
        <v>51</v>
      </c>
      <c r="C7" s="34">
        <f t="shared" si="0"/>
        <v>500.31</v>
      </c>
      <c r="D7" s="34">
        <v>41</v>
      </c>
      <c r="E7" s="34">
        <f t="shared" si="1"/>
        <v>65</v>
      </c>
      <c r="F7" s="35">
        <f t="shared" si="2"/>
        <v>7.6970769230769234</v>
      </c>
      <c r="G7" s="33"/>
    </row>
    <row r="8" spans="1:7" x14ac:dyDescent="0.25">
      <c r="A8" s="34" t="s">
        <v>128</v>
      </c>
      <c r="B8" s="34">
        <v>31</v>
      </c>
      <c r="C8" s="34">
        <f t="shared" si="0"/>
        <v>304.11</v>
      </c>
      <c r="D8" s="34">
        <v>26</v>
      </c>
      <c r="E8" s="34">
        <f t="shared" si="1"/>
        <v>38</v>
      </c>
      <c r="F8" s="35">
        <f t="shared" si="2"/>
        <v>8.0028947368421051</v>
      </c>
      <c r="G8" s="33"/>
    </row>
    <row r="9" spans="1:7" x14ac:dyDescent="0.25">
      <c r="A9" s="34" t="s">
        <v>129</v>
      </c>
      <c r="B9" s="34">
        <v>50</v>
      </c>
      <c r="C9" s="34">
        <f t="shared" si="0"/>
        <v>490.5</v>
      </c>
      <c r="D9" s="34" t="s">
        <v>136</v>
      </c>
      <c r="E9" s="34">
        <f t="shared" si="1"/>
        <v>60</v>
      </c>
      <c r="F9" s="35">
        <f t="shared" si="2"/>
        <v>8.1750000000000007</v>
      </c>
      <c r="G9" s="33"/>
    </row>
    <row r="10" spans="1:7" x14ac:dyDescent="0.25">
      <c r="A10" s="34" t="s">
        <v>151</v>
      </c>
      <c r="B10" s="35">
        <f>C10/9.81</f>
        <v>47.400611620795104</v>
      </c>
      <c r="C10" s="34">
        <v>465</v>
      </c>
      <c r="D10" s="34" t="s">
        <v>154</v>
      </c>
      <c r="E10" s="34">
        <f t="shared" si="1"/>
        <v>47</v>
      </c>
      <c r="F10" s="35">
        <f t="shared" si="2"/>
        <v>9.8936170212765955</v>
      </c>
      <c r="G10" s="33"/>
    </row>
    <row r="11" spans="1:7" x14ac:dyDescent="0.25">
      <c r="A11" s="34" t="s">
        <v>152</v>
      </c>
      <c r="B11" s="35">
        <f>C11/9.81</f>
        <v>72.273190621814464</v>
      </c>
      <c r="C11" s="34">
        <v>709</v>
      </c>
      <c r="D11" s="34">
        <v>37</v>
      </c>
      <c r="E11" s="34">
        <f t="shared" si="1"/>
        <v>55</v>
      </c>
      <c r="F11" s="35">
        <f t="shared" si="2"/>
        <v>12.890909090909091</v>
      </c>
      <c r="G11" s="33"/>
    </row>
    <row r="12" spans="1:7" x14ac:dyDescent="0.25">
      <c r="A12" s="34">
        <v>962</v>
      </c>
      <c r="B12" s="35">
        <f>C12/9.81</f>
        <v>72.884811416921508</v>
      </c>
      <c r="C12" s="34">
        <v>715</v>
      </c>
      <c r="D12" s="34">
        <v>37</v>
      </c>
      <c r="E12" s="34">
        <f t="shared" si="1"/>
        <v>55</v>
      </c>
      <c r="F12" s="35">
        <f t="shared" si="2"/>
        <v>13</v>
      </c>
      <c r="G12" s="33"/>
    </row>
    <row r="13" spans="1:7" x14ac:dyDescent="0.25">
      <c r="F13" s="36">
        <f>AVERAGE(F2:F12)</f>
        <v>8.5086346728861244</v>
      </c>
    </row>
  </sheetData>
  <sortState ref="A2:F12">
    <sortCondition ref="F2:F1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Data</vt:lpstr>
      <vt:lpstr>Torque Curve</vt:lpstr>
      <vt:lpstr>change power</vt:lpstr>
      <vt:lpstr>Wheel</vt:lpstr>
      <vt:lpstr>CAR0</vt:lpstr>
      <vt:lpstr>CAR1</vt:lpstr>
      <vt:lpstr>AX+B</vt:lpstr>
      <vt:lpstr>G grip</vt:lpstr>
      <vt:lpstr>Torque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FRANCOIS Joel (External)</cp:lastModifiedBy>
  <dcterms:created xsi:type="dcterms:W3CDTF">2021-02-09T04:25:56Z</dcterms:created>
  <dcterms:modified xsi:type="dcterms:W3CDTF">2021-02-27T09:27:06Z</dcterms:modified>
</cp:coreProperties>
</file>